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ATreasurer\2014\2014 Budge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1" l="1"/>
  <c r="G119" i="1" l="1"/>
  <c r="G128" i="1"/>
  <c r="G54" i="1"/>
  <c r="G59" i="1" l="1"/>
  <c r="G24" i="1"/>
  <c r="G143" i="1" s="1"/>
  <c r="G47" i="1"/>
  <c r="G113" i="1"/>
  <c r="G108" i="1" l="1"/>
  <c r="G97" i="1"/>
  <c r="G89" i="1"/>
  <c r="G102" i="1"/>
  <c r="G72" i="1"/>
  <c r="F89" i="1"/>
  <c r="E89" i="1"/>
  <c r="D89" i="1"/>
  <c r="G144" i="1" l="1"/>
  <c r="G145" i="1" s="1"/>
  <c r="E145" i="1"/>
  <c r="E138" i="1"/>
  <c r="E113" i="1"/>
  <c r="E108" i="1"/>
  <c r="E97" i="1"/>
  <c r="E72" i="1"/>
  <c r="E54" i="1"/>
  <c r="E47" i="1"/>
  <c r="E24" i="1"/>
  <c r="D138" i="1"/>
  <c r="F123" i="1"/>
  <c r="F119" i="1"/>
  <c r="F113" i="1"/>
  <c r="D113" i="1"/>
  <c r="F108" i="1"/>
  <c r="D108" i="1"/>
  <c r="F102" i="1"/>
  <c r="D102" i="1"/>
  <c r="F97" i="1"/>
  <c r="D97" i="1"/>
  <c r="F72" i="1"/>
  <c r="D72" i="1"/>
  <c r="F59" i="1"/>
  <c r="D59" i="1"/>
  <c r="F54" i="1"/>
  <c r="D54" i="1"/>
  <c r="F47" i="1"/>
  <c r="F140" i="1" s="1"/>
  <c r="F144" i="1" s="1"/>
  <c r="D36" i="1"/>
  <c r="D47" i="1" s="1"/>
  <c r="F24" i="1"/>
  <c r="F143" i="1" s="1"/>
  <c r="D24" i="1"/>
  <c r="D143" i="1" s="1"/>
  <c r="E140" i="1" l="1"/>
  <c r="D140" i="1"/>
  <c r="D144" i="1" s="1"/>
  <c r="D145" i="1" s="1"/>
  <c r="F128" i="1"/>
  <c r="F145" i="1"/>
</calcChain>
</file>

<file path=xl/sharedStrings.xml><?xml version="1.0" encoding="utf-8"?>
<sst xmlns="http://schemas.openxmlformats.org/spreadsheetml/2006/main" count="215" uniqueCount="172">
  <si>
    <t>2013 Requested</t>
  </si>
  <si>
    <t>2014 Requested</t>
  </si>
  <si>
    <t>INCOME</t>
  </si>
  <si>
    <t>Hale Award account</t>
  </si>
  <si>
    <t>interest</t>
  </si>
  <si>
    <t>11-month CD - Hale</t>
  </si>
  <si>
    <t>Cash reserves - Fidelity</t>
  </si>
  <si>
    <t>Haas Award account</t>
  </si>
  <si>
    <t>Money market</t>
  </si>
  <si>
    <t>Donations</t>
  </si>
  <si>
    <t>Scholarships</t>
  </si>
  <si>
    <t>40th anniversary</t>
  </si>
  <si>
    <t>Grants</t>
  </si>
  <si>
    <t>Development</t>
  </si>
  <si>
    <t>Vendor sponsorships</t>
  </si>
  <si>
    <t>Newsletter ads</t>
  </si>
  <si>
    <t>Mailing label sales/other</t>
  </si>
  <si>
    <t xml:space="preserve">Membership </t>
  </si>
  <si>
    <t xml:space="preserve">Dues </t>
  </si>
  <si>
    <t>Meetings</t>
  </si>
  <si>
    <t>Conference Reg fees - Spring</t>
  </si>
  <si>
    <t xml:space="preserve">Conference Reg fees - Fall </t>
  </si>
  <si>
    <t>Education</t>
  </si>
  <si>
    <t>Workshop Reg fees</t>
  </si>
  <si>
    <t>40th Anniv. TF</t>
  </si>
  <si>
    <t>TOTAL INCOME</t>
  </si>
  <si>
    <t>EXPENSES</t>
  </si>
  <si>
    <t>BOARD</t>
  </si>
  <si>
    <t>Accountant</t>
  </si>
  <si>
    <t>Financial review, tax prep</t>
  </si>
  <si>
    <t>Accounting software</t>
  </si>
  <si>
    <t xml:space="preserve">Upgrade </t>
  </si>
  <si>
    <t>Awards</t>
  </si>
  <si>
    <t>DCA and DSA award certificates</t>
  </si>
  <si>
    <t>Catering</t>
  </si>
  <si>
    <t>Contract labor</t>
  </si>
  <si>
    <t>Diversity training</t>
  </si>
  <si>
    <t>Contributions</t>
  </si>
  <si>
    <t>Simmons/NEA mixer, Coalition for History</t>
  </si>
  <si>
    <t>Dues &amp; Subscriptions</t>
  </si>
  <si>
    <t>Yale Journal</t>
  </si>
  <si>
    <t>Fees</t>
  </si>
  <si>
    <t>corp filing fee; bulk mail fee</t>
  </si>
  <si>
    <t>Liability insurance</t>
  </si>
  <si>
    <t>Office Supplies</t>
  </si>
  <si>
    <t>Postage</t>
  </si>
  <si>
    <t>stamps [not bulk mail]</t>
  </si>
  <si>
    <t>Printing and Reproduction</t>
  </si>
  <si>
    <t>photocopies for annual business meeting</t>
  </si>
  <si>
    <t>Travel reimbursement</t>
  </si>
  <si>
    <t>mileage reimb - winter/summer board meetings</t>
  </si>
  <si>
    <t>ADA Compliance</t>
  </si>
  <si>
    <t>For meetings</t>
  </si>
  <si>
    <t xml:space="preserve">BOARD TOTAL = </t>
  </si>
  <si>
    <t>COMMUNICATION</t>
  </si>
  <si>
    <t>Advertising</t>
  </si>
  <si>
    <t>print ads</t>
  </si>
  <si>
    <t>press releases and other non-meeting materials</t>
  </si>
  <si>
    <t>archivist calling cards</t>
  </si>
  <si>
    <t>Supplies</t>
  </si>
  <si>
    <t xml:space="preserve">COMMUNICATION TOTAL = </t>
  </si>
  <si>
    <t>DEVELOPMENT</t>
  </si>
  <si>
    <t>DEVELOPMENT TOTAL =</t>
  </si>
  <si>
    <t>EDUCATION</t>
  </si>
  <si>
    <t>for workshop attendees</t>
  </si>
  <si>
    <t xml:space="preserve">Facilities (Room/Equipment) </t>
  </si>
  <si>
    <t>for workshops</t>
  </si>
  <si>
    <t>Honoraria</t>
  </si>
  <si>
    <t>for workshop speakers</t>
  </si>
  <si>
    <t>curriculum development</t>
  </si>
  <si>
    <t>Postage/delivery</t>
  </si>
  <si>
    <t>Printing &amp; Reproduction</t>
  </si>
  <si>
    <t>workshop packets</t>
  </si>
  <si>
    <t>Travel/hotel reimbursement</t>
  </si>
  <si>
    <t>for registrar/day-of representative</t>
  </si>
  <si>
    <t>for workshop instructors</t>
  </si>
  <si>
    <t>EDUCATION TOTAL =</t>
  </si>
  <si>
    <t>HAAS AWARD</t>
  </si>
  <si>
    <t>Fund contribution by Board</t>
  </si>
  <si>
    <t>HALE AWARD</t>
  </si>
  <si>
    <t>MEMBERSHIP</t>
  </si>
  <si>
    <t>Meet-ups</t>
  </si>
  <si>
    <t>3 member gatherings</t>
  </si>
  <si>
    <t>Contract Labor - Appleseed</t>
  </si>
  <si>
    <t>Contract Labor - Inkspot</t>
  </si>
  <si>
    <t>design renewal postcards</t>
  </si>
  <si>
    <t>Office supplies</t>
  </si>
  <si>
    <t>Dues/subscriptions</t>
  </si>
  <si>
    <t>Annual survey fee for prize</t>
  </si>
  <si>
    <t>?</t>
  </si>
  <si>
    <t>Free workshop offered as prize for survey</t>
  </si>
  <si>
    <t>postage for renewal postcards</t>
  </si>
  <si>
    <t>Printing &amp; reproduction</t>
  </si>
  <si>
    <t>printing renewal postcards</t>
  </si>
  <si>
    <t>MEMBERSHIP TOTAL =</t>
  </si>
  <si>
    <t>NEWSLETTER</t>
  </si>
  <si>
    <t>4 newsletters; 28 pages</t>
  </si>
  <si>
    <t>student writing prize</t>
  </si>
  <si>
    <t>Contract labor - Culp</t>
  </si>
  <si>
    <t>$750 x 4 issues</t>
  </si>
  <si>
    <t>Contract labor - Inkspot</t>
  </si>
  <si>
    <t>$245.00 x 4 issues</t>
  </si>
  <si>
    <t>Inkspot</t>
  </si>
  <si>
    <t xml:space="preserve">$2546.77 x 4 issues, $50 x 4 posters </t>
  </si>
  <si>
    <t>NEWSLETTER TOTAL =</t>
  </si>
  <si>
    <t>NOMINATING</t>
  </si>
  <si>
    <t>eBallot fee</t>
  </si>
  <si>
    <t>NOMINATING TOTAL =</t>
  </si>
  <si>
    <t>WEB SITE</t>
  </si>
  <si>
    <t>Contract labor-Appleseed</t>
  </si>
  <si>
    <t>site maintenance</t>
  </si>
  <si>
    <t>Contract labor-Wild Apricot</t>
  </si>
  <si>
    <t>host server</t>
  </si>
  <si>
    <t>Web site licensing</t>
  </si>
  <si>
    <t>domain and back-ups</t>
  </si>
  <si>
    <t>WEB SITE TOTAL =</t>
  </si>
  <si>
    <t>MEETING</t>
  </si>
  <si>
    <t xml:space="preserve">Spring Conference </t>
  </si>
  <si>
    <t>estimated; see Spring 2014 budget for details</t>
  </si>
  <si>
    <t>Fall Conference</t>
  </si>
  <si>
    <t>estimated; see Fall 2014 budget for details</t>
  </si>
  <si>
    <t>MEETING TOTAL =</t>
  </si>
  <si>
    <t>ROUNDTABLES</t>
  </si>
  <si>
    <t>REPS</t>
  </si>
  <si>
    <t>began in 2013; first budget in 2014</t>
  </si>
  <si>
    <t>meet-ups</t>
  </si>
  <si>
    <r>
      <t>swag: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magnets, pencils</t>
    </r>
  </si>
  <si>
    <t>REPS TOTAL</t>
  </si>
  <si>
    <t>Local History</t>
  </si>
  <si>
    <t>swag: buttons, badge flags</t>
  </si>
  <si>
    <t>Local history TOTAL</t>
  </si>
  <si>
    <t>ROUNDTABLES TOTAL</t>
  </si>
  <si>
    <t>40th ANNIVERSARY TF</t>
  </si>
  <si>
    <t>new task force in 2012, first budget in 2013</t>
  </si>
  <si>
    <t>Free registrations-meetings</t>
  </si>
  <si>
    <t>5 for spring; 5 for fall</t>
  </si>
  <si>
    <t>Free registrations-workshops</t>
  </si>
  <si>
    <t>9 throughout the year</t>
  </si>
  <si>
    <t>StoryCorps</t>
  </si>
  <si>
    <t>cost share toward total $11,000 cost</t>
  </si>
  <si>
    <t>Honorarium</t>
  </si>
  <si>
    <t>additional speaker at Spring meeting</t>
  </si>
  <si>
    <t>Giveaways and supplies</t>
  </si>
  <si>
    <t>tote bags, gifts</t>
  </si>
  <si>
    <t>Printing and reproduction</t>
  </si>
  <si>
    <t>debate handouts</t>
  </si>
  <si>
    <t>evening receptions</t>
  </si>
  <si>
    <t>40th ANNIVERSARY TOTAL =</t>
  </si>
  <si>
    <t>TOTAL EXPENSES =</t>
  </si>
  <si>
    <t>Total Income</t>
  </si>
  <si>
    <t>Result =</t>
  </si>
  <si>
    <t>1st ver: 17 Sept 2013</t>
  </si>
  <si>
    <t>last rev: 27 September 2013</t>
  </si>
  <si>
    <t>approved: 27 September 2013</t>
  </si>
  <si>
    <t>2013 Final</t>
  </si>
  <si>
    <t>Board meetings</t>
  </si>
  <si>
    <t>SAA ($300), Survey Monkey ($199), Constant Contact ($240)</t>
  </si>
  <si>
    <t>Transaction fees</t>
  </si>
  <si>
    <t>Paid for 2014 reminders in Dec. 2013</t>
  </si>
  <si>
    <t>Thank you gifts for outgoing Board members</t>
  </si>
  <si>
    <t>Total Expenses</t>
  </si>
  <si>
    <t xml:space="preserve">2014 Actual </t>
  </si>
  <si>
    <t>AV scholarship</t>
  </si>
  <si>
    <t>LGBTQ</t>
  </si>
  <si>
    <t>LGBTQ TOTAL</t>
  </si>
  <si>
    <t>Award</t>
  </si>
  <si>
    <t>Includes foreign currency fee</t>
  </si>
  <si>
    <t>2014 NEA Budget - APPROVED</t>
  </si>
  <si>
    <t>finalized: 8 January 2015</t>
  </si>
  <si>
    <t>Paid for SAA in Dec. 2013</t>
  </si>
  <si>
    <t>March and November elections</t>
  </si>
  <si>
    <t>$50 approved by Board vote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</si>
</sst>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wrapText="1"/>
    </xf>
    <xf numFmtId="44" fontId="4" fillId="0" borderId="0" xfId="1" applyFont="1" applyAlignment="1">
      <alignment horizontal="right" wrapText="1"/>
    </xf>
    <xf numFmtId="0" fontId="4" fillId="0" borderId="0" xfId="0" applyFon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Border="1"/>
    <xf numFmtId="44" fontId="0" fillId="0" borderId="0" xfId="1" applyFont="1" applyBorder="1"/>
    <xf numFmtId="0" fontId="0" fillId="0" borderId="0" xfId="0" applyBorder="1" applyAlignment="1">
      <alignment wrapText="1"/>
    </xf>
    <xf numFmtId="44" fontId="0" fillId="0" borderId="0" xfId="0" applyNumberFormat="1" applyBorder="1"/>
    <xf numFmtId="0" fontId="5" fillId="0" borderId="0" xfId="0" applyFont="1" applyBorder="1"/>
    <xf numFmtId="44" fontId="0" fillId="0" borderId="1" xfId="1" applyFont="1" applyBorder="1"/>
    <xf numFmtId="44" fontId="2" fillId="0" borderId="0" xfId="1" applyNumberFormat="1" applyFont="1"/>
    <xf numFmtId="44" fontId="2" fillId="0" borderId="0" xfId="0" applyNumberFormat="1" applyFont="1"/>
    <xf numFmtId="3" fontId="0" fillId="0" borderId="0" xfId="0" applyNumberFormat="1"/>
    <xf numFmtId="44" fontId="0" fillId="0" borderId="0" xfId="1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0" fillId="0" borderId="0" xfId="0" applyFill="1" applyBorder="1"/>
    <xf numFmtId="44" fontId="0" fillId="0" borderId="1" xfId="0" applyNumberFormat="1" applyBorder="1"/>
    <xf numFmtId="44" fontId="0" fillId="0" borderId="0" xfId="0" applyNumberFormat="1"/>
    <xf numFmtId="0" fontId="5" fillId="0" borderId="0" xfId="0" applyFont="1"/>
    <xf numFmtId="44" fontId="0" fillId="0" borderId="0" xfId="1" applyNumberFormat="1" applyFont="1"/>
    <xf numFmtId="0" fontId="5" fillId="0" borderId="0" xfId="0" applyFont="1" applyAlignment="1">
      <alignment wrapText="1"/>
    </xf>
    <xf numFmtId="44" fontId="0" fillId="0" borderId="1" xfId="1" applyFont="1" applyBorder="1" applyAlignment="1">
      <alignment wrapText="1"/>
    </xf>
    <xf numFmtId="44" fontId="0" fillId="0" borderId="0" xfId="1" applyFont="1" applyBorder="1" applyAlignment="1">
      <alignment wrapText="1"/>
    </xf>
    <xf numFmtId="0" fontId="6" fillId="0" borderId="0" xfId="0" applyFont="1"/>
    <xf numFmtId="44" fontId="0" fillId="0" borderId="1" xfId="1" applyFont="1" applyFill="1" applyBorder="1"/>
    <xf numFmtId="0" fontId="2" fillId="0" borderId="0" xfId="0" applyFont="1"/>
    <xf numFmtId="0" fontId="0" fillId="0" borderId="0" xfId="0" applyFont="1"/>
    <xf numFmtId="44" fontId="1" fillId="0" borderId="0" xfId="1" applyFont="1"/>
    <xf numFmtId="44" fontId="0" fillId="0" borderId="0" xfId="0" applyNumberFormat="1" applyFont="1"/>
    <xf numFmtId="0" fontId="4" fillId="0" borderId="0" xfId="0" applyFont="1" applyAlignment="1">
      <alignment horizontal="left"/>
    </xf>
    <xf numFmtId="44" fontId="4" fillId="0" borderId="0" xfId="1" applyFont="1"/>
    <xf numFmtId="44" fontId="1" fillId="0" borderId="0" xfId="1" applyFont="1" applyBorder="1"/>
    <xf numFmtId="44" fontId="0" fillId="0" borderId="0" xfId="0" applyNumberFormat="1" applyFont="1" applyBorder="1"/>
    <xf numFmtId="44" fontId="2" fillId="0" borderId="0" xfId="1" applyFont="1"/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Font="1" applyAlignment="1">
      <alignment wrapText="1"/>
    </xf>
    <xf numFmtId="44" fontId="4" fillId="0" borderId="0" xfId="0" applyNumberFormat="1" applyFont="1" applyAlignment="1">
      <alignment wrapText="1"/>
    </xf>
    <xf numFmtId="44" fontId="0" fillId="0" borderId="0" xfId="1" applyNumberFormat="1" applyFont="1" applyBorder="1" applyAlignment="1">
      <alignment wrapText="1"/>
    </xf>
    <xf numFmtId="44" fontId="0" fillId="0" borderId="1" xfId="1" applyNumberFormat="1" applyFont="1" applyBorder="1" applyAlignment="1">
      <alignment wrapText="1"/>
    </xf>
    <xf numFmtId="44" fontId="0" fillId="0" borderId="1" xfId="1" applyNumberFormat="1" applyFont="1" applyBorder="1"/>
    <xf numFmtId="44" fontId="0" fillId="0" borderId="1" xfId="1" applyNumberFormat="1" applyFont="1" applyFill="1" applyBorder="1"/>
    <xf numFmtId="44" fontId="2" fillId="0" borderId="0" xfId="0" applyNumberFormat="1" applyFont="1" applyAlignment="1">
      <alignment wrapText="1"/>
    </xf>
    <xf numFmtId="44" fontId="0" fillId="0" borderId="2" xfId="1" applyFont="1" applyBorder="1"/>
    <xf numFmtId="44" fontId="0" fillId="0" borderId="2" xfId="0" applyNumberFormat="1" applyBorder="1"/>
    <xf numFmtId="44" fontId="0" fillId="0" borderId="2" xfId="0" applyNumberFormat="1" applyBorder="1" applyAlignment="1">
      <alignment wrapText="1"/>
    </xf>
    <xf numFmtId="44" fontId="7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109" workbookViewId="0">
      <selection activeCell="J116" sqref="J116"/>
    </sheetView>
  </sheetViews>
  <sheetFormatPr defaultRowHeight="15" x14ac:dyDescent="0.25"/>
  <cols>
    <col min="1" max="1" width="21.7109375" customWidth="1"/>
    <col min="2" max="2" width="23.7109375" customWidth="1"/>
    <col min="3" max="3" width="13" customWidth="1"/>
    <col min="4" max="5" width="12.42578125" style="5" customWidth="1"/>
    <col min="6" max="6" width="14.5703125" customWidth="1"/>
    <col min="7" max="7" width="13.28515625" style="38" customWidth="1"/>
    <col min="8" max="8" width="27.28515625" customWidth="1"/>
    <col min="256" max="256" width="23.140625" customWidth="1"/>
    <col min="257" max="257" width="32.85546875" customWidth="1"/>
    <col min="258" max="258" width="27.7109375" customWidth="1"/>
    <col min="259" max="259" width="13" customWidth="1"/>
    <col min="260" max="260" width="13.7109375" customWidth="1"/>
    <col min="261" max="261" width="13.42578125" customWidth="1"/>
    <col min="512" max="512" width="23.140625" customWidth="1"/>
    <col min="513" max="513" width="32.85546875" customWidth="1"/>
    <col min="514" max="514" width="27.7109375" customWidth="1"/>
    <col min="515" max="515" width="13" customWidth="1"/>
    <col min="516" max="516" width="13.7109375" customWidth="1"/>
    <col min="517" max="517" width="13.42578125" customWidth="1"/>
    <col min="768" max="768" width="23.140625" customWidth="1"/>
    <col min="769" max="769" width="32.85546875" customWidth="1"/>
    <col min="770" max="770" width="27.7109375" customWidth="1"/>
    <col min="771" max="771" width="13" customWidth="1"/>
    <col min="772" max="772" width="13.7109375" customWidth="1"/>
    <col min="773" max="773" width="13.42578125" customWidth="1"/>
    <col min="1024" max="1024" width="23.140625" customWidth="1"/>
    <col min="1025" max="1025" width="32.85546875" customWidth="1"/>
    <col min="1026" max="1026" width="27.7109375" customWidth="1"/>
    <col min="1027" max="1027" width="13" customWidth="1"/>
    <col min="1028" max="1028" width="13.7109375" customWidth="1"/>
    <col min="1029" max="1029" width="13.42578125" customWidth="1"/>
    <col min="1280" max="1280" width="23.140625" customWidth="1"/>
    <col min="1281" max="1281" width="32.85546875" customWidth="1"/>
    <col min="1282" max="1282" width="27.7109375" customWidth="1"/>
    <col min="1283" max="1283" width="13" customWidth="1"/>
    <col min="1284" max="1284" width="13.7109375" customWidth="1"/>
    <col min="1285" max="1285" width="13.42578125" customWidth="1"/>
    <col min="1536" max="1536" width="23.140625" customWidth="1"/>
    <col min="1537" max="1537" width="32.85546875" customWidth="1"/>
    <col min="1538" max="1538" width="27.7109375" customWidth="1"/>
    <col min="1539" max="1539" width="13" customWidth="1"/>
    <col min="1540" max="1540" width="13.7109375" customWidth="1"/>
    <col min="1541" max="1541" width="13.42578125" customWidth="1"/>
    <col min="1792" max="1792" width="23.140625" customWidth="1"/>
    <col min="1793" max="1793" width="32.85546875" customWidth="1"/>
    <col min="1794" max="1794" width="27.7109375" customWidth="1"/>
    <col min="1795" max="1795" width="13" customWidth="1"/>
    <col min="1796" max="1796" width="13.7109375" customWidth="1"/>
    <col min="1797" max="1797" width="13.42578125" customWidth="1"/>
    <col min="2048" max="2048" width="23.140625" customWidth="1"/>
    <col min="2049" max="2049" width="32.85546875" customWidth="1"/>
    <col min="2050" max="2050" width="27.7109375" customWidth="1"/>
    <col min="2051" max="2051" width="13" customWidth="1"/>
    <col min="2052" max="2052" width="13.7109375" customWidth="1"/>
    <col min="2053" max="2053" width="13.42578125" customWidth="1"/>
    <col min="2304" max="2304" width="23.140625" customWidth="1"/>
    <col min="2305" max="2305" width="32.85546875" customWidth="1"/>
    <col min="2306" max="2306" width="27.7109375" customWidth="1"/>
    <col min="2307" max="2307" width="13" customWidth="1"/>
    <col min="2308" max="2308" width="13.7109375" customWidth="1"/>
    <col min="2309" max="2309" width="13.42578125" customWidth="1"/>
    <col min="2560" max="2560" width="23.140625" customWidth="1"/>
    <col min="2561" max="2561" width="32.85546875" customWidth="1"/>
    <col min="2562" max="2562" width="27.7109375" customWidth="1"/>
    <col min="2563" max="2563" width="13" customWidth="1"/>
    <col min="2564" max="2564" width="13.7109375" customWidth="1"/>
    <col min="2565" max="2565" width="13.42578125" customWidth="1"/>
    <col min="2816" max="2816" width="23.140625" customWidth="1"/>
    <col min="2817" max="2817" width="32.85546875" customWidth="1"/>
    <col min="2818" max="2818" width="27.7109375" customWidth="1"/>
    <col min="2819" max="2819" width="13" customWidth="1"/>
    <col min="2820" max="2820" width="13.7109375" customWidth="1"/>
    <col min="2821" max="2821" width="13.42578125" customWidth="1"/>
    <col min="3072" max="3072" width="23.140625" customWidth="1"/>
    <col min="3073" max="3073" width="32.85546875" customWidth="1"/>
    <col min="3074" max="3074" width="27.7109375" customWidth="1"/>
    <col min="3075" max="3075" width="13" customWidth="1"/>
    <col min="3076" max="3076" width="13.7109375" customWidth="1"/>
    <col min="3077" max="3077" width="13.42578125" customWidth="1"/>
    <col min="3328" max="3328" width="23.140625" customWidth="1"/>
    <col min="3329" max="3329" width="32.85546875" customWidth="1"/>
    <col min="3330" max="3330" width="27.7109375" customWidth="1"/>
    <col min="3331" max="3331" width="13" customWidth="1"/>
    <col min="3332" max="3332" width="13.7109375" customWidth="1"/>
    <col min="3333" max="3333" width="13.42578125" customWidth="1"/>
    <col min="3584" max="3584" width="23.140625" customWidth="1"/>
    <col min="3585" max="3585" width="32.85546875" customWidth="1"/>
    <col min="3586" max="3586" width="27.7109375" customWidth="1"/>
    <col min="3587" max="3587" width="13" customWidth="1"/>
    <col min="3588" max="3588" width="13.7109375" customWidth="1"/>
    <col min="3589" max="3589" width="13.42578125" customWidth="1"/>
    <col min="3840" max="3840" width="23.140625" customWidth="1"/>
    <col min="3841" max="3841" width="32.85546875" customWidth="1"/>
    <col min="3842" max="3842" width="27.7109375" customWidth="1"/>
    <col min="3843" max="3843" width="13" customWidth="1"/>
    <col min="3844" max="3844" width="13.7109375" customWidth="1"/>
    <col min="3845" max="3845" width="13.42578125" customWidth="1"/>
    <col min="4096" max="4096" width="23.140625" customWidth="1"/>
    <col min="4097" max="4097" width="32.85546875" customWidth="1"/>
    <col min="4098" max="4098" width="27.7109375" customWidth="1"/>
    <col min="4099" max="4099" width="13" customWidth="1"/>
    <col min="4100" max="4100" width="13.7109375" customWidth="1"/>
    <col min="4101" max="4101" width="13.42578125" customWidth="1"/>
    <col min="4352" max="4352" width="23.140625" customWidth="1"/>
    <col min="4353" max="4353" width="32.85546875" customWidth="1"/>
    <col min="4354" max="4354" width="27.7109375" customWidth="1"/>
    <col min="4355" max="4355" width="13" customWidth="1"/>
    <col min="4356" max="4356" width="13.7109375" customWidth="1"/>
    <col min="4357" max="4357" width="13.42578125" customWidth="1"/>
    <col min="4608" max="4608" width="23.140625" customWidth="1"/>
    <col min="4609" max="4609" width="32.85546875" customWidth="1"/>
    <col min="4610" max="4610" width="27.7109375" customWidth="1"/>
    <col min="4611" max="4611" width="13" customWidth="1"/>
    <col min="4612" max="4612" width="13.7109375" customWidth="1"/>
    <col min="4613" max="4613" width="13.42578125" customWidth="1"/>
    <col min="4864" max="4864" width="23.140625" customWidth="1"/>
    <col min="4865" max="4865" width="32.85546875" customWidth="1"/>
    <col min="4866" max="4866" width="27.7109375" customWidth="1"/>
    <col min="4867" max="4867" width="13" customWidth="1"/>
    <col min="4868" max="4868" width="13.7109375" customWidth="1"/>
    <col min="4869" max="4869" width="13.42578125" customWidth="1"/>
    <col min="5120" max="5120" width="23.140625" customWidth="1"/>
    <col min="5121" max="5121" width="32.85546875" customWidth="1"/>
    <col min="5122" max="5122" width="27.7109375" customWidth="1"/>
    <col min="5123" max="5123" width="13" customWidth="1"/>
    <col min="5124" max="5124" width="13.7109375" customWidth="1"/>
    <col min="5125" max="5125" width="13.42578125" customWidth="1"/>
    <col min="5376" max="5376" width="23.140625" customWidth="1"/>
    <col min="5377" max="5377" width="32.85546875" customWidth="1"/>
    <col min="5378" max="5378" width="27.7109375" customWidth="1"/>
    <col min="5379" max="5379" width="13" customWidth="1"/>
    <col min="5380" max="5380" width="13.7109375" customWidth="1"/>
    <col min="5381" max="5381" width="13.42578125" customWidth="1"/>
    <col min="5632" max="5632" width="23.140625" customWidth="1"/>
    <col min="5633" max="5633" width="32.85546875" customWidth="1"/>
    <col min="5634" max="5634" width="27.7109375" customWidth="1"/>
    <col min="5635" max="5635" width="13" customWidth="1"/>
    <col min="5636" max="5636" width="13.7109375" customWidth="1"/>
    <col min="5637" max="5637" width="13.42578125" customWidth="1"/>
    <col min="5888" max="5888" width="23.140625" customWidth="1"/>
    <col min="5889" max="5889" width="32.85546875" customWidth="1"/>
    <col min="5890" max="5890" width="27.7109375" customWidth="1"/>
    <col min="5891" max="5891" width="13" customWidth="1"/>
    <col min="5892" max="5892" width="13.7109375" customWidth="1"/>
    <col min="5893" max="5893" width="13.42578125" customWidth="1"/>
    <col min="6144" max="6144" width="23.140625" customWidth="1"/>
    <col min="6145" max="6145" width="32.85546875" customWidth="1"/>
    <col min="6146" max="6146" width="27.7109375" customWidth="1"/>
    <col min="6147" max="6147" width="13" customWidth="1"/>
    <col min="6148" max="6148" width="13.7109375" customWidth="1"/>
    <col min="6149" max="6149" width="13.42578125" customWidth="1"/>
    <col min="6400" max="6400" width="23.140625" customWidth="1"/>
    <col min="6401" max="6401" width="32.85546875" customWidth="1"/>
    <col min="6402" max="6402" width="27.7109375" customWidth="1"/>
    <col min="6403" max="6403" width="13" customWidth="1"/>
    <col min="6404" max="6404" width="13.7109375" customWidth="1"/>
    <col min="6405" max="6405" width="13.42578125" customWidth="1"/>
    <col min="6656" max="6656" width="23.140625" customWidth="1"/>
    <col min="6657" max="6657" width="32.85546875" customWidth="1"/>
    <col min="6658" max="6658" width="27.7109375" customWidth="1"/>
    <col min="6659" max="6659" width="13" customWidth="1"/>
    <col min="6660" max="6660" width="13.7109375" customWidth="1"/>
    <col min="6661" max="6661" width="13.42578125" customWidth="1"/>
    <col min="6912" max="6912" width="23.140625" customWidth="1"/>
    <col min="6913" max="6913" width="32.85546875" customWidth="1"/>
    <col min="6914" max="6914" width="27.7109375" customWidth="1"/>
    <col min="6915" max="6915" width="13" customWidth="1"/>
    <col min="6916" max="6916" width="13.7109375" customWidth="1"/>
    <col min="6917" max="6917" width="13.42578125" customWidth="1"/>
    <col min="7168" max="7168" width="23.140625" customWidth="1"/>
    <col min="7169" max="7169" width="32.85546875" customWidth="1"/>
    <col min="7170" max="7170" width="27.7109375" customWidth="1"/>
    <col min="7171" max="7171" width="13" customWidth="1"/>
    <col min="7172" max="7172" width="13.7109375" customWidth="1"/>
    <col min="7173" max="7173" width="13.42578125" customWidth="1"/>
    <col min="7424" max="7424" width="23.140625" customWidth="1"/>
    <col min="7425" max="7425" width="32.85546875" customWidth="1"/>
    <col min="7426" max="7426" width="27.7109375" customWidth="1"/>
    <col min="7427" max="7427" width="13" customWidth="1"/>
    <col min="7428" max="7428" width="13.7109375" customWidth="1"/>
    <col min="7429" max="7429" width="13.42578125" customWidth="1"/>
    <col min="7680" max="7680" width="23.140625" customWidth="1"/>
    <col min="7681" max="7681" width="32.85546875" customWidth="1"/>
    <col min="7682" max="7682" width="27.7109375" customWidth="1"/>
    <col min="7683" max="7683" width="13" customWidth="1"/>
    <col min="7684" max="7684" width="13.7109375" customWidth="1"/>
    <col min="7685" max="7685" width="13.42578125" customWidth="1"/>
    <col min="7936" max="7936" width="23.140625" customWidth="1"/>
    <col min="7937" max="7937" width="32.85546875" customWidth="1"/>
    <col min="7938" max="7938" width="27.7109375" customWidth="1"/>
    <col min="7939" max="7939" width="13" customWidth="1"/>
    <col min="7940" max="7940" width="13.7109375" customWidth="1"/>
    <col min="7941" max="7941" width="13.42578125" customWidth="1"/>
    <col min="8192" max="8192" width="23.140625" customWidth="1"/>
    <col min="8193" max="8193" width="32.85546875" customWidth="1"/>
    <col min="8194" max="8194" width="27.7109375" customWidth="1"/>
    <col min="8195" max="8195" width="13" customWidth="1"/>
    <col min="8196" max="8196" width="13.7109375" customWidth="1"/>
    <col min="8197" max="8197" width="13.42578125" customWidth="1"/>
    <col min="8448" max="8448" width="23.140625" customWidth="1"/>
    <col min="8449" max="8449" width="32.85546875" customWidth="1"/>
    <col min="8450" max="8450" width="27.7109375" customWidth="1"/>
    <col min="8451" max="8451" width="13" customWidth="1"/>
    <col min="8452" max="8452" width="13.7109375" customWidth="1"/>
    <col min="8453" max="8453" width="13.42578125" customWidth="1"/>
    <col min="8704" max="8704" width="23.140625" customWidth="1"/>
    <col min="8705" max="8705" width="32.85546875" customWidth="1"/>
    <col min="8706" max="8706" width="27.7109375" customWidth="1"/>
    <col min="8707" max="8707" width="13" customWidth="1"/>
    <col min="8708" max="8708" width="13.7109375" customWidth="1"/>
    <col min="8709" max="8709" width="13.42578125" customWidth="1"/>
    <col min="8960" max="8960" width="23.140625" customWidth="1"/>
    <col min="8961" max="8961" width="32.85546875" customWidth="1"/>
    <col min="8962" max="8962" width="27.7109375" customWidth="1"/>
    <col min="8963" max="8963" width="13" customWidth="1"/>
    <col min="8964" max="8964" width="13.7109375" customWidth="1"/>
    <col min="8965" max="8965" width="13.42578125" customWidth="1"/>
    <col min="9216" max="9216" width="23.140625" customWidth="1"/>
    <col min="9217" max="9217" width="32.85546875" customWidth="1"/>
    <col min="9218" max="9218" width="27.7109375" customWidth="1"/>
    <col min="9219" max="9219" width="13" customWidth="1"/>
    <col min="9220" max="9220" width="13.7109375" customWidth="1"/>
    <col min="9221" max="9221" width="13.42578125" customWidth="1"/>
    <col min="9472" max="9472" width="23.140625" customWidth="1"/>
    <col min="9473" max="9473" width="32.85546875" customWidth="1"/>
    <col min="9474" max="9474" width="27.7109375" customWidth="1"/>
    <col min="9475" max="9475" width="13" customWidth="1"/>
    <col min="9476" max="9476" width="13.7109375" customWidth="1"/>
    <col min="9477" max="9477" width="13.42578125" customWidth="1"/>
    <col min="9728" max="9728" width="23.140625" customWidth="1"/>
    <col min="9729" max="9729" width="32.85546875" customWidth="1"/>
    <col min="9730" max="9730" width="27.7109375" customWidth="1"/>
    <col min="9731" max="9731" width="13" customWidth="1"/>
    <col min="9732" max="9732" width="13.7109375" customWidth="1"/>
    <col min="9733" max="9733" width="13.42578125" customWidth="1"/>
    <col min="9984" max="9984" width="23.140625" customWidth="1"/>
    <col min="9985" max="9985" width="32.85546875" customWidth="1"/>
    <col min="9986" max="9986" width="27.7109375" customWidth="1"/>
    <col min="9987" max="9987" width="13" customWidth="1"/>
    <col min="9988" max="9988" width="13.7109375" customWidth="1"/>
    <col min="9989" max="9989" width="13.42578125" customWidth="1"/>
    <col min="10240" max="10240" width="23.140625" customWidth="1"/>
    <col min="10241" max="10241" width="32.85546875" customWidth="1"/>
    <col min="10242" max="10242" width="27.7109375" customWidth="1"/>
    <col min="10243" max="10243" width="13" customWidth="1"/>
    <col min="10244" max="10244" width="13.7109375" customWidth="1"/>
    <col min="10245" max="10245" width="13.42578125" customWidth="1"/>
    <col min="10496" max="10496" width="23.140625" customWidth="1"/>
    <col min="10497" max="10497" width="32.85546875" customWidth="1"/>
    <col min="10498" max="10498" width="27.7109375" customWidth="1"/>
    <col min="10499" max="10499" width="13" customWidth="1"/>
    <col min="10500" max="10500" width="13.7109375" customWidth="1"/>
    <col min="10501" max="10501" width="13.42578125" customWidth="1"/>
    <col min="10752" max="10752" width="23.140625" customWidth="1"/>
    <col min="10753" max="10753" width="32.85546875" customWidth="1"/>
    <col min="10754" max="10754" width="27.7109375" customWidth="1"/>
    <col min="10755" max="10755" width="13" customWidth="1"/>
    <col min="10756" max="10756" width="13.7109375" customWidth="1"/>
    <col min="10757" max="10757" width="13.42578125" customWidth="1"/>
    <col min="11008" max="11008" width="23.140625" customWidth="1"/>
    <col min="11009" max="11009" width="32.85546875" customWidth="1"/>
    <col min="11010" max="11010" width="27.7109375" customWidth="1"/>
    <col min="11011" max="11011" width="13" customWidth="1"/>
    <col min="11012" max="11012" width="13.7109375" customWidth="1"/>
    <col min="11013" max="11013" width="13.42578125" customWidth="1"/>
    <col min="11264" max="11264" width="23.140625" customWidth="1"/>
    <col min="11265" max="11265" width="32.85546875" customWidth="1"/>
    <col min="11266" max="11266" width="27.7109375" customWidth="1"/>
    <col min="11267" max="11267" width="13" customWidth="1"/>
    <col min="11268" max="11268" width="13.7109375" customWidth="1"/>
    <col min="11269" max="11269" width="13.42578125" customWidth="1"/>
    <col min="11520" max="11520" width="23.140625" customWidth="1"/>
    <col min="11521" max="11521" width="32.85546875" customWidth="1"/>
    <col min="11522" max="11522" width="27.7109375" customWidth="1"/>
    <col min="11523" max="11523" width="13" customWidth="1"/>
    <col min="11524" max="11524" width="13.7109375" customWidth="1"/>
    <col min="11525" max="11525" width="13.42578125" customWidth="1"/>
    <col min="11776" max="11776" width="23.140625" customWidth="1"/>
    <col min="11777" max="11777" width="32.85546875" customWidth="1"/>
    <col min="11778" max="11778" width="27.7109375" customWidth="1"/>
    <col min="11779" max="11779" width="13" customWidth="1"/>
    <col min="11780" max="11780" width="13.7109375" customWidth="1"/>
    <col min="11781" max="11781" width="13.42578125" customWidth="1"/>
    <col min="12032" max="12032" width="23.140625" customWidth="1"/>
    <col min="12033" max="12033" width="32.85546875" customWidth="1"/>
    <col min="12034" max="12034" width="27.7109375" customWidth="1"/>
    <col min="12035" max="12035" width="13" customWidth="1"/>
    <col min="12036" max="12036" width="13.7109375" customWidth="1"/>
    <col min="12037" max="12037" width="13.42578125" customWidth="1"/>
    <col min="12288" max="12288" width="23.140625" customWidth="1"/>
    <col min="12289" max="12289" width="32.85546875" customWidth="1"/>
    <col min="12290" max="12290" width="27.7109375" customWidth="1"/>
    <col min="12291" max="12291" width="13" customWidth="1"/>
    <col min="12292" max="12292" width="13.7109375" customWidth="1"/>
    <col min="12293" max="12293" width="13.42578125" customWidth="1"/>
    <col min="12544" max="12544" width="23.140625" customWidth="1"/>
    <col min="12545" max="12545" width="32.85546875" customWidth="1"/>
    <col min="12546" max="12546" width="27.7109375" customWidth="1"/>
    <col min="12547" max="12547" width="13" customWidth="1"/>
    <col min="12548" max="12548" width="13.7109375" customWidth="1"/>
    <col min="12549" max="12549" width="13.42578125" customWidth="1"/>
    <col min="12800" max="12800" width="23.140625" customWidth="1"/>
    <col min="12801" max="12801" width="32.85546875" customWidth="1"/>
    <col min="12802" max="12802" width="27.7109375" customWidth="1"/>
    <col min="12803" max="12803" width="13" customWidth="1"/>
    <col min="12804" max="12804" width="13.7109375" customWidth="1"/>
    <col min="12805" max="12805" width="13.42578125" customWidth="1"/>
    <col min="13056" max="13056" width="23.140625" customWidth="1"/>
    <col min="13057" max="13057" width="32.85546875" customWidth="1"/>
    <col min="13058" max="13058" width="27.7109375" customWidth="1"/>
    <col min="13059" max="13059" width="13" customWidth="1"/>
    <col min="13060" max="13060" width="13.7109375" customWidth="1"/>
    <col min="13061" max="13061" width="13.42578125" customWidth="1"/>
    <col min="13312" max="13312" width="23.140625" customWidth="1"/>
    <col min="13313" max="13313" width="32.85546875" customWidth="1"/>
    <col min="13314" max="13314" width="27.7109375" customWidth="1"/>
    <col min="13315" max="13315" width="13" customWidth="1"/>
    <col min="13316" max="13316" width="13.7109375" customWidth="1"/>
    <col min="13317" max="13317" width="13.42578125" customWidth="1"/>
    <col min="13568" max="13568" width="23.140625" customWidth="1"/>
    <col min="13569" max="13569" width="32.85546875" customWidth="1"/>
    <col min="13570" max="13570" width="27.7109375" customWidth="1"/>
    <col min="13571" max="13571" width="13" customWidth="1"/>
    <col min="13572" max="13572" width="13.7109375" customWidth="1"/>
    <col min="13573" max="13573" width="13.42578125" customWidth="1"/>
    <col min="13824" max="13824" width="23.140625" customWidth="1"/>
    <col min="13825" max="13825" width="32.85546875" customWidth="1"/>
    <col min="13826" max="13826" width="27.7109375" customWidth="1"/>
    <col min="13827" max="13827" width="13" customWidth="1"/>
    <col min="13828" max="13828" width="13.7109375" customWidth="1"/>
    <col min="13829" max="13829" width="13.42578125" customWidth="1"/>
    <col min="14080" max="14080" width="23.140625" customWidth="1"/>
    <col min="14081" max="14081" width="32.85546875" customWidth="1"/>
    <col min="14082" max="14082" width="27.7109375" customWidth="1"/>
    <col min="14083" max="14083" width="13" customWidth="1"/>
    <col min="14084" max="14084" width="13.7109375" customWidth="1"/>
    <col min="14085" max="14085" width="13.42578125" customWidth="1"/>
    <col min="14336" max="14336" width="23.140625" customWidth="1"/>
    <col min="14337" max="14337" width="32.85546875" customWidth="1"/>
    <col min="14338" max="14338" width="27.7109375" customWidth="1"/>
    <col min="14339" max="14339" width="13" customWidth="1"/>
    <col min="14340" max="14340" width="13.7109375" customWidth="1"/>
    <col min="14341" max="14341" width="13.42578125" customWidth="1"/>
    <col min="14592" max="14592" width="23.140625" customWidth="1"/>
    <col min="14593" max="14593" width="32.85546875" customWidth="1"/>
    <col min="14594" max="14594" width="27.7109375" customWidth="1"/>
    <col min="14595" max="14595" width="13" customWidth="1"/>
    <col min="14596" max="14596" width="13.7109375" customWidth="1"/>
    <col min="14597" max="14597" width="13.42578125" customWidth="1"/>
    <col min="14848" max="14848" width="23.140625" customWidth="1"/>
    <col min="14849" max="14849" width="32.85546875" customWidth="1"/>
    <col min="14850" max="14850" width="27.7109375" customWidth="1"/>
    <col min="14851" max="14851" width="13" customWidth="1"/>
    <col min="14852" max="14852" width="13.7109375" customWidth="1"/>
    <col min="14853" max="14853" width="13.42578125" customWidth="1"/>
    <col min="15104" max="15104" width="23.140625" customWidth="1"/>
    <col min="15105" max="15105" width="32.85546875" customWidth="1"/>
    <col min="15106" max="15106" width="27.7109375" customWidth="1"/>
    <col min="15107" max="15107" width="13" customWidth="1"/>
    <col min="15108" max="15108" width="13.7109375" customWidth="1"/>
    <col min="15109" max="15109" width="13.42578125" customWidth="1"/>
    <col min="15360" max="15360" width="23.140625" customWidth="1"/>
    <col min="15361" max="15361" width="32.85546875" customWidth="1"/>
    <col min="15362" max="15362" width="27.7109375" customWidth="1"/>
    <col min="15363" max="15363" width="13" customWidth="1"/>
    <col min="15364" max="15364" width="13.7109375" customWidth="1"/>
    <col min="15365" max="15365" width="13.42578125" customWidth="1"/>
    <col min="15616" max="15616" width="23.140625" customWidth="1"/>
    <col min="15617" max="15617" width="32.85546875" customWidth="1"/>
    <col min="15618" max="15618" width="27.7109375" customWidth="1"/>
    <col min="15619" max="15619" width="13" customWidth="1"/>
    <col min="15620" max="15620" width="13.7109375" customWidth="1"/>
    <col min="15621" max="15621" width="13.42578125" customWidth="1"/>
    <col min="15872" max="15872" width="23.140625" customWidth="1"/>
    <col min="15873" max="15873" width="32.85546875" customWidth="1"/>
    <col min="15874" max="15874" width="27.7109375" customWidth="1"/>
    <col min="15875" max="15875" width="13" customWidth="1"/>
    <col min="15876" max="15876" width="13.7109375" customWidth="1"/>
    <col min="15877" max="15877" width="13.42578125" customWidth="1"/>
    <col min="16128" max="16128" width="23.140625" customWidth="1"/>
    <col min="16129" max="16129" width="32.85546875" customWidth="1"/>
    <col min="16130" max="16130" width="27.7109375" customWidth="1"/>
    <col min="16131" max="16131" width="13" customWidth="1"/>
    <col min="16132" max="16132" width="13.7109375" customWidth="1"/>
    <col min="16133" max="16133" width="13.42578125" customWidth="1"/>
  </cols>
  <sheetData>
    <row r="1" spans="1:8" s="2" customFormat="1" ht="26.25" x14ac:dyDescent="0.25">
      <c r="A1" s="1" t="s">
        <v>167</v>
      </c>
      <c r="D1" s="3" t="s">
        <v>0</v>
      </c>
      <c r="E1" s="2" t="s">
        <v>154</v>
      </c>
      <c r="F1" s="2" t="s">
        <v>1</v>
      </c>
      <c r="G1" s="41" t="s">
        <v>161</v>
      </c>
    </row>
    <row r="2" spans="1:8" x14ac:dyDescent="0.25">
      <c r="E2"/>
      <c r="G2" s="21"/>
      <c r="H2" s="6"/>
    </row>
    <row r="3" spans="1:8" x14ac:dyDescent="0.25">
      <c r="A3" s="4" t="s">
        <v>2</v>
      </c>
      <c r="E3"/>
      <c r="G3" s="21"/>
      <c r="H3" s="6"/>
    </row>
    <row r="4" spans="1:8" x14ac:dyDescent="0.25">
      <c r="E4"/>
      <c r="G4" s="21"/>
      <c r="H4" s="6"/>
    </row>
    <row r="5" spans="1:8" s="7" customFormat="1" x14ac:dyDescent="0.25">
      <c r="A5" s="7" t="s">
        <v>3</v>
      </c>
      <c r="B5" s="7" t="s">
        <v>4</v>
      </c>
      <c r="D5" s="8">
        <v>1</v>
      </c>
      <c r="E5" s="35">
        <v>0.1</v>
      </c>
      <c r="F5" s="8">
        <v>0.12</v>
      </c>
      <c r="G5" s="16">
        <v>0.17</v>
      </c>
      <c r="H5" s="51"/>
    </row>
    <row r="6" spans="1:8" s="7" customFormat="1" x14ac:dyDescent="0.25">
      <c r="A6" s="7" t="s">
        <v>5</v>
      </c>
      <c r="B6" s="7" t="s">
        <v>4</v>
      </c>
      <c r="D6" s="8">
        <v>6</v>
      </c>
      <c r="E6" s="35">
        <v>8.08</v>
      </c>
      <c r="F6" s="8">
        <v>7.44</v>
      </c>
      <c r="G6" s="16">
        <v>20.9</v>
      </c>
      <c r="H6" s="51"/>
    </row>
    <row r="7" spans="1:8" s="7" customFormat="1" x14ac:dyDescent="0.25">
      <c r="A7" s="7" t="s">
        <v>6</v>
      </c>
      <c r="B7" s="7" t="s">
        <v>4</v>
      </c>
      <c r="D7" s="8">
        <v>1</v>
      </c>
      <c r="E7" s="35">
        <v>1.62</v>
      </c>
      <c r="F7" s="8">
        <v>1.56</v>
      </c>
      <c r="G7" s="16">
        <v>1.68</v>
      </c>
      <c r="H7" s="51"/>
    </row>
    <row r="8" spans="1:8" s="7" customFormat="1" x14ac:dyDescent="0.25">
      <c r="A8" s="7" t="s">
        <v>7</v>
      </c>
      <c r="B8" s="7" t="s">
        <v>4</v>
      </c>
      <c r="D8" s="8"/>
      <c r="E8" s="36">
        <v>0.26</v>
      </c>
      <c r="F8" s="10">
        <v>0.24</v>
      </c>
      <c r="G8" s="10">
        <v>0.28000000000000003</v>
      </c>
      <c r="H8" s="51"/>
    </row>
    <row r="9" spans="1:8" s="7" customFormat="1" x14ac:dyDescent="0.25">
      <c r="A9" s="7" t="s">
        <v>8</v>
      </c>
      <c r="B9" s="7" t="s">
        <v>4</v>
      </c>
      <c r="D9" s="8">
        <v>0</v>
      </c>
      <c r="E9" s="36">
        <v>161.09</v>
      </c>
      <c r="F9" s="10">
        <v>156</v>
      </c>
      <c r="G9" s="10">
        <v>17.46</v>
      </c>
      <c r="H9" s="51"/>
    </row>
    <row r="10" spans="1:8" s="7" customFormat="1" x14ac:dyDescent="0.25">
      <c r="A10" s="7" t="s">
        <v>7</v>
      </c>
      <c r="B10" s="7" t="s">
        <v>9</v>
      </c>
      <c r="D10" s="8">
        <v>0</v>
      </c>
      <c r="E10" s="10">
        <v>500</v>
      </c>
      <c r="F10" s="10">
        <v>0</v>
      </c>
      <c r="G10" s="10">
        <v>0</v>
      </c>
      <c r="H10" s="9"/>
    </row>
    <row r="11" spans="1:8" s="7" customFormat="1" x14ac:dyDescent="0.25">
      <c r="A11" s="19" t="s">
        <v>3</v>
      </c>
      <c r="B11" s="19" t="s">
        <v>9</v>
      </c>
      <c r="D11" s="8">
        <v>0</v>
      </c>
      <c r="E11" s="10">
        <v>0</v>
      </c>
      <c r="F11" s="10">
        <v>0</v>
      </c>
      <c r="G11" s="10"/>
      <c r="H11" s="9"/>
    </row>
    <row r="12" spans="1:8" s="7" customFormat="1" x14ac:dyDescent="0.25">
      <c r="A12" s="7" t="s">
        <v>10</v>
      </c>
      <c r="B12" s="7" t="s">
        <v>9</v>
      </c>
      <c r="D12" s="8">
        <v>0</v>
      </c>
      <c r="E12" s="10">
        <v>1000</v>
      </c>
      <c r="F12" s="10">
        <v>0</v>
      </c>
      <c r="G12" s="10">
        <v>45</v>
      </c>
      <c r="H12" s="9"/>
    </row>
    <row r="13" spans="1:8" s="7" customFormat="1" x14ac:dyDescent="0.25">
      <c r="A13" s="19" t="s">
        <v>10</v>
      </c>
      <c r="B13" s="19" t="s">
        <v>162</v>
      </c>
      <c r="D13" s="8">
        <v>0</v>
      </c>
      <c r="E13" s="10">
        <v>0</v>
      </c>
      <c r="F13" s="10">
        <v>0</v>
      </c>
      <c r="G13" s="10">
        <v>750</v>
      </c>
      <c r="H13" s="9"/>
    </row>
    <row r="14" spans="1:8" s="7" customFormat="1" x14ac:dyDescent="0.25">
      <c r="A14" s="7" t="s">
        <v>9</v>
      </c>
      <c r="B14" s="7" t="s">
        <v>11</v>
      </c>
      <c r="D14" s="8">
        <v>0</v>
      </c>
      <c r="E14" s="10">
        <v>1139.95</v>
      </c>
      <c r="F14" s="10">
        <v>0</v>
      </c>
      <c r="G14" s="10">
        <v>0</v>
      </c>
      <c r="H14" s="9"/>
    </row>
    <row r="15" spans="1:8" s="7" customFormat="1" x14ac:dyDescent="0.25">
      <c r="A15" s="7" t="s">
        <v>12</v>
      </c>
      <c r="B15" s="7" t="s">
        <v>11</v>
      </c>
      <c r="D15" s="8"/>
      <c r="E15" s="10">
        <v>5000</v>
      </c>
      <c r="F15" s="10">
        <v>0</v>
      </c>
      <c r="G15" s="10">
        <v>0</v>
      </c>
      <c r="H15" s="9"/>
    </row>
    <row r="16" spans="1:8" s="7" customFormat="1" x14ac:dyDescent="0.25">
      <c r="A16" s="7" t="s">
        <v>13</v>
      </c>
      <c r="B16" s="7" t="s">
        <v>14</v>
      </c>
      <c r="D16" s="8">
        <v>7000</v>
      </c>
      <c r="E16" s="10">
        <v>5950</v>
      </c>
      <c r="F16" s="10">
        <v>6000</v>
      </c>
      <c r="G16" s="10">
        <v>8295</v>
      </c>
      <c r="H16" s="51"/>
    </row>
    <row r="17" spans="1:8" s="7" customFormat="1" x14ac:dyDescent="0.25">
      <c r="A17" s="7" t="s">
        <v>13</v>
      </c>
      <c r="B17" s="7" t="s">
        <v>15</v>
      </c>
      <c r="D17" s="8">
        <v>700</v>
      </c>
      <c r="E17" s="10">
        <v>1400</v>
      </c>
      <c r="F17" s="10">
        <v>800</v>
      </c>
      <c r="G17" s="10">
        <v>635</v>
      </c>
      <c r="H17" s="51"/>
    </row>
    <row r="18" spans="1:8" s="7" customFormat="1" x14ac:dyDescent="0.25">
      <c r="A18" s="7" t="s">
        <v>13</v>
      </c>
      <c r="B18" s="7" t="s">
        <v>16</v>
      </c>
      <c r="D18" s="8">
        <v>100</v>
      </c>
      <c r="E18" s="10">
        <v>50</v>
      </c>
      <c r="F18" s="10">
        <v>50</v>
      </c>
      <c r="G18" s="10">
        <v>50</v>
      </c>
      <c r="H18" s="51"/>
    </row>
    <row r="19" spans="1:8" s="7" customFormat="1" x14ac:dyDescent="0.25">
      <c r="A19" s="7" t="s">
        <v>17</v>
      </c>
      <c r="B19" s="11" t="s">
        <v>18</v>
      </c>
      <c r="D19" s="8">
        <v>14000</v>
      </c>
      <c r="E19" s="10">
        <v>13502.75</v>
      </c>
      <c r="F19" s="10">
        <v>13500</v>
      </c>
      <c r="G19" s="10">
        <v>21133.21</v>
      </c>
      <c r="H19" s="51"/>
    </row>
    <row r="20" spans="1:8" s="7" customFormat="1" x14ac:dyDescent="0.25">
      <c r="A20" s="7" t="s">
        <v>19</v>
      </c>
      <c r="B20" s="7" t="s">
        <v>20</v>
      </c>
      <c r="D20" s="8">
        <v>12000</v>
      </c>
      <c r="E20" s="10">
        <v>18870.45</v>
      </c>
      <c r="F20" s="10">
        <v>20556.25</v>
      </c>
      <c r="G20" s="50">
        <v>28607.5</v>
      </c>
      <c r="H20" s="9"/>
    </row>
    <row r="21" spans="1:8" s="7" customFormat="1" x14ac:dyDescent="0.25">
      <c r="A21" s="7" t="s">
        <v>19</v>
      </c>
      <c r="B21" s="7" t="s">
        <v>21</v>
      </c>
      <c r="D21" s="8">
        <v>12000</v>
      </c>
      <c r="E21" s="10">
        <v>5068.5600000000004</v>
      </c>
      <c r="F21" s="10">
        <v>6400</v>
      </c>
      <c r="G21" s="10">
        <v>3483.75</v>
      </c>
      <c r="H21" s="51"/>
    </row>
    <row r="22" spans="1:8" s="7" customFormat="1" x14ac:dyDescent="0.25">
      <c r="A22" s="7" t="s">
        <v>22</v>
      </c>
      <c r="B22" s="11" t="s">
        <v>23</v>
      </c>
      <c r="D22" s="8">
        <v>4200</v>
      </c>
      <c r="E22" s="10">
        <v>2656.96</v>
      </c>
      <c r="F22" s="10">
        <v>7760</v>
      </c>
      <c r="G22" s="10">
        <v>895</v>
      </c>
      <c r="H22" s="51"/>
    </row>
    <row r="23" spans="1:8" s="7" customFormat="1" x14ac:dyDescent="0.25">
      <c r="A23" s="7" t="s">
        <v>24</v>
      </c>
      <c r="B23" s="11" t="s">
        <v>14</v>
      </c>
      <c r="D23" s="12">
        <v>750</v>
      </c>
      <c r="E23" s="12">
        <v>1500</v>
      </c>
      <c r="F23" s="12">
        <v>0</v>
      </c>
      <c r="G23" s="44">
        <v>0</v>
      </c>
      <c r="H23" s="9"/>
    </row>
    <row r="24" spans="1:8" x14ac:dyDescent="0.25">
      <c r="C24" s="4" t="s">
        <v>25</v>
      </c>
      <c r="D24" s="13">
        <f>SUM(D5:D23)</f>
        <v>50758</v>
      </c>
      <c r="E24" s="14">
        <f>SUM(E5:E23)</f>
        <v>56809.82</v>
      </c>
      <c r="F24" s="14">
        <f>SUM(F5:F23)</f>
        <v>55231.61</v>
      </c>
      <c r="G24" s="14">
        <f>SUM(G5:G23)</f>
        <v>63934.95</v>
      </c>
      <c r="H24" s="6"/>
    </row>
    <row r="25" spans="1:8" x14ac:dyDescent="0.25">
      <c r="C25" s="4"/>
      <c r="E25"/>
      <c r="G25" s="21"/>
      <c r="H25" s="6"/>
    </row>
    <row r="26" spans="1:8" x14ac:dyDescent="0.25">
      <c r="A26" s="4"/>
      <c r="B26" s="15"/>
      <c r="C26" s="4"/>
      <c r="E26"/>
      <c r="G26" s="21"/>
      <c r="H26" s="6"/>
    </row>
    <row r="27" spans="1:8" x14ac:dyDescent="0.25">
      <c r="A27" s="4" t="s">
        <v>26</v>
      </c>
      <c r="C27" s="4"/>
      <c r="E27"/>
      <c r="G27" s="21"/>
      <c r="H27" s="6"/>
    </row>
    <row r="28" spans="1:8" x14ac:dyDescent="0.25">
      <c r="E28"/>
      <c r="G28" s="21"/>
      <c r="H28" s="6"/>
    </row>
    <row r="29" spans="1:8" x14ac:dyDescent="0.25">
      <c r="A29" s="4" t="s">
        <v>27</v>
      </c>
      <c r="E29"/>
      <c r="G29" s="21"/>
      <c r="H29" s="6"/>
    </row>
    <row r="30" spans="1:8" s="7" customFormat="1" x14ac:dyDescent="0.25">
      <c r="A30" s="7" t="s">
        <v>28</v>
      </c>
      <c r="B30" s="7" t="s">
        <v>29</v>
      </c>
      <c r="D30" s="8">
        <v>1200</v>
      </c>
      <c r="E30" s="16">
        <v>1250</v>
      </c>
      <c r="F30" s="16">
        <v>1250</v>
      </c>
      <c r="G30" s="16">
        <v>1600</v>
      </c>
      <c r="H30" s="51"/>
    </row>
    <row r="31" spans="1:8" s="7" customFormat="1" x14ac:dyDescent="0.25">
      <c r="A31" s="11" t="s">
        <v>30</v>
      </c>
      <c r="B31" s="7" t="s">
        <v>31</v>
      </c>
      <c r="D31" s="8">
        <v>200</v>
      </c>
      <c r="E31" s="16">
        <v>0</v>
      </c>
      <c r="F31" s="16">
        <v>200</v>
      </c>
      <c r="G31" s="16">
        <v>185.9</v>
      </c>
      <c r="H31" s="51"/>
    </row>
    <row r="32" spans="1:8" s="7" customFormat="1" x14ac:dyDescent="0.25">
      <c r="A32" s="11" t="s">
        <v>32</v>
      </c>
      <c r="B32" s="11" t="s">
        <v>33</v>
      </c>
      <c r="D32" s="8">
        <v>0</v>
      </c>
      <c r="E32" s="16">
        <v>16.11</v>
      </c>
      <c r="F32" s="16">
        <v>50</v>
      </c>
      <c r="G32" s="16">
        <v>84.5</v>
      </c>
      <c r="H32" s="51"/>
    </row>
    <row r="33" spans="1:8" s="7" customFormat="1" x14ac:dyDescent="0.25">
      <c r="A33" s="11" t="s">
        <v>34</v>
      </c>
      <c r="B33" s="11" t="s">
        <v>155</v>
      </c>
      <c r="D33" s="8">
        <v>0</v>
      </c>
      <c r="E33" s="16">
        <v>0</v>
      </c>
      <c r="F33" s="16">
        <v>250</v>
      </c>
      <c r="G33" s="16">
        <v>368.25</v>
      </c>
      <c r="H33" s="51"/>
    </row>
    <row r="34" spans="1:8" s="7" customFormat="1" x14ac:dyDescent="0.25">
      <c r="A34" s="11" t="s">
        <v>35</v>
      </c>
      <c r="B34" s="11" t="s">
        <v>36</v>
      </c>
      <c r="D34" s="8">
        <v>0</v>
      </c>
      <c r="E34" s="16">
        <v>0</v>
      </c>
      <c r="F34" s="16">
        <v>500</v>
      </c>
      <c r="G34" s="16">
        <v>500</v>
      </c>
      <c r="H34" s="51"/>
    </row>
    <row r="35" spans="1:8" s="7" customFormat="1" ht="30" x14ac:dyDescent="0.25">
      <c r="A35" s="7" t="s">
        <v>37</v>
      </c>
      <c r="B35" s="9" t="s">
        <v>38</v>
      </c>
      <c r="D35" s="8">
        <v>300</v>
      </c>
      <c r="E35" s="16">
        <v>0</v>
      </c>
      <c r="F35" s="16">
        <v>0</v>
      </c>
      <c r="G35" s="16">
        <v>0</v>
      </c>
      <c r="H35" s="9"/>
    </row>
    <row r="36" spans="1:8" s="7" customFormat="1" ht="39" x14ac:dyDescent="0.25">
      <c r="A36" s="7" t="s">
        <v>39</v>
      </c>
      <c r="B36" s="17" t="s">
        <v>156</v>
      </c>
      <c r="D36" s="8">
        <f>265+200+240+3000</f>
        <v>3705</v>
      </c>
      <c r="E36" s="10">
        <v>739</v>
      </c>
      <c r="F36" s="10">
        <v>499</v>
      </c>
      <c r="G36" s="10">
        <v>359</v>
      </c>
      <c r="H36" s="53" t="s">
        <v>169</v>
      </c>
    </row>
    <row r="37" spans="1:8" s="7" customFormat="1" x14ac:dyDescent="0.25">
      <c r="A37" s="18" t="s">
        <v>39</v>
      </c>
      <c r="B37" s="17" t="s">
        <v>40</v>
      </c>
      <c r="D37" s="8">
        <v>0</v>
      </c>
      <c r="E37" s="10">
        <v>0</v>
      </c>
      <c r="F37" s="10">
        <v>500</v>
      </c>
      <c r="G37" s="10">
        <v>29.16</v>
      </c>
      <c r="H37" s="51"/>
    </row>
    <row r="38" spans="1:8" s="7" customFormat="1" x14ac:dyDescent="0.25">
      <c r="A38" s="7" t="s">
        <v>41</v>
      </c>
      <c r="B38" s="7" t="s">
        <v>42</v>
      </c>
      <c r="D38" s="8">
        <v>240</v>
      </c>
      <c r="E38" s="16">
        <v>251.95</v>
      </c>
      <c r="F38" s="16">
        <v>240</v>
      </c>
      <c r="G38" s="16">
        <v>295</v>
      </c>
      <c r="H38" s="51"/>
    </row>
    <row r="39" spans="1:8" s="7" customFormat="1" x14ac:dyDescent="0.25">
      <c r="A39" s="7" t="s">
        <v>43</v>
      </c>
      <c r="D39" s="8">
        <v>0</v>
      </c>
      <c r="E39" s="16">
        <v>766</v>
      </c>
      <c r="F39" s="16">
        <v>800</v>
      </c>
      <c r="G39" s="16">
        <v>769</v>
      </c>
      <c r="H39" s="51"/>
    </row>
    <row r="40" spans="1:8" s="7" customFormat="1" x14ac:dyDescent="0.25">
      <c r="A40" s="7" t="s">
        <v>44</v>
      </c>
      <c r="D40" s="8">
        <v>100</v>
      </c>
      <c r="E40" s="16">
        <v>55.96</v>
      </c>
      <c r="F40" s="16">
        <v>100</v>
      </c>
      <c r="G40" s="16">
        <v>97.15</v>
      </c>
      <c r="H40" s="51"/>
    </row>
    <row r="41" spans="1:8" s="7" customFormat="1" x14ac:dyDescent="0.25">
      <c r="A41" s="7" t="s">
        <v>45</v>
      </c>
      <c r="B41" s="7" t="s">
        <v>46</v>
      </c>
      <c r="D41" s="8">
        <v>45</v>
      </c>
      <c r="E41" s="16">
        <v>55.61</v>
      </c>
      <c r="F41" s="16">
        <v>75</v>
      </c>
      <c r="G41" s="16">
        <v>70.8</v>
      </c>
      <c r="H41" s="51"/>
    </row>
    <row r="42" spans="1:8" s="7" customFormat="1" x14ac:dyDescent="0.25">
      <c r="A42" s="11" t="s">
        <v>47</v>
      </c>
      <c r="B42" s="7" t="s">
        <v>48</v>
      </c>
      <c r="D42" s="8">
        <v>25</v>
      </c>
      <c r="E42" s="16">
        <v>38.909999999999997</v>
      </c>
      <c r="F42" s="16">
        <v>40</v>
      </c>
      <c r="G42" s="16">
        <v>0</v>
      </c>
      <c r="H42" s="9"/>
    </row>
    <row r="43" spans="1:8" s="7" customFormat="1" x14ac:dyDescent="0.25">
      <c r="A43" s="11" t="s">
        <v>10</v>
      </c>
      <c r="D43" s="8">
        <v>0</v>
      </c>
      <c r="E43" s="16">
        <v>0</v>
      </c>
      <c r="F43" s="16">
        <v>750</v>
      </c>
      <c r="G43" s="16">
        <v>615.41999999999996</v>
      </c>
      <c r="H43" s="51"/>
    </row>
    <row r="44" spans="1:8" s="7" customFormat="1" x14ac:dyDescent="0.25">
      <c r="A44" s="11" t="s">
        <v>59</v>
      </c>
      <c r="B44" s="7" t="s">
        <v>159</v>
      </c>
      <c r="D44" s="8">
        <v>0</v>
      </c>
      <c r="E44" s="16">
        <v>0</v>
      </c>
      <c r="F44" s="16">
        <v>0</v>
      </c>
      <c r="G44" s="16">
        <v>133.81</v>
      </c>
      <c r="H44" s="51"/>
    </row>
    <row r="45" spans="1:8" s="7" customFormat="1" x14ac:dyDescent="0.25">
      <c r="A45" s="7" t="s">
        <v>49</v>
      </c>
      <c r="B45" s="7" t="s">
        <v>50</v>
      </c>
      <c r="D45" s="8">
        <v>100</v>
      </c>
      <c r="E45" s="16">
        <v>226</v>
      </c>
      <c r="F45" s="16">
        <v>100</v>
      </c>
      <c r="G45" s="16">
        <v>0</v>
      </c>
      <c r="H45" s="9"/>
    </row>
    <row r="46" spans="1:8" s="7" customFormat="1" x14ac:dyDescent="0.25">
      <c r="A46" s="7" t="s">
        <v>51</v>
      </c>
      <c r="B46" s="19" t="s">
        <v>52</v>
      </c>
      <c r="D46" s="12">
        <v>2000</v>
      </c>
      <c r="E46" s="20">
        <v>0</v>
      </c>
      <c r="F46" s="20">
        <v>2000</v>
      </c>
      <c r="G46" s="20">
        <v>0</v>
      </c>
      <c r="H46" s="9"/>
    </row>
    <row r="47" spans="1:8" x14ac:dyDescent="0.25">
      <c r="C47" s="4" t="s">
        <v>53</v>
      </c>
      <c r="D47" s="37">
        <f>SUM(D30:D46)</f>
        <v>7915</v>
      </c>
      <c r="E47" s="14">
        <f>SUM(E30:E46)</f>
        <v>3399.54</v>
      </c>
      <c r="F47" s="14">
        <f>SUM(F30:F46)</f>
        <v>7354</v>
      </c>
      <c r="G47" s="14">
        <f>SUM(G30:G46)</f>
        <v>5107.99</v>
      </c>
      <c r="H47" s="52"/>
    </row>
    <row r="48" spans="1:8" x14ac:dyDescent="0.25">
      <c r="C48" s="4"/>
      <c r="E48"/>
      <c r="G48" s="21"/>
      <c r="H48" s="6"/>
    </row>
    <row r="49" spans="1:8" x14ac:dyDescent="0.25">
      <c r="A49" s="4" t="s">
        <v>54</v>
      </c>
      <c r="B49" s="22"/>
      <c r="C49" s="4"/>
      <c r="E49"/>
      <c r="G49" s="21"/>
      <c r="H49" s="6"/>
    </row>
    <row r="50" spans="1:8" x14ac:dyDescent="0.25">
      <c r="A50" s="22" t="s">
        <v>55</v>
      </c>
      <c r="B50" s="22" t="s">
        <v>56</v>
      </c>
      <c r="C50" s="4"/>
      <c r="D50" s="23">
        <v>0</v>
      </c>
      <c r="E50" s="21">
        <v>0</v>
      </c>
      <c r="F50" s="21">
        <v>0</v>
      </c>
      <c r="G50" s="21">
        <v>0</v>
      </c>
      <c r="H50" s="6"/>
    </row>
    <row r="51" spans="1:8" x14ac:dyDescent="0.25">
      <c r="A51" s="22" t="s">
        <v>45</v>
      </c>
      <c r="B51" s="22" t="s">
        <v>57</v>
      </c>
      <c r="C51" s="4"/>
      <c r="D51" s="5">
        <v>0</v>
      </c>
      <c r="E51" s="23">
        <v>0</v>
      </c>
      <c r="F51" s="23">
        <v>100</v>
      </c>
      <c r="G51" s="23">
        <v>27.07</v>
      </c>
      <c r="H51" s="52"/>
    </row>
    <row r="52" spans="1:8" x14ac:dyDescent="0.25">
      <c r="A52" s="22" t="s">
        <v>47</v>
      </c>
      <c r="B52" s="22" t="s">
        <v>58</v>
      </c>
      <c r="D52" s="8">
        <v>2000</v>
      </c>
      <c r="E52" s="10">
        <v>1090.43</v>
      </c>
      <c r="F52" s="10">
        <v>400</v>
      </c>
      <c r="G52" s="10">
        <v>357.74</v>
      </c>
      <c r="H52" s="52"/>
    </row>
    <row r="53" spans="1:8" x14ac:dyDescent="0.25">
      <c r="A53" s="22" t="s">
        <v>59</v>
      </c>
      <c r="B53" s="22"/>
      <c r="D53" s="12">
        <v>0</v>
      </c>
      <c r="E53" s="20">
        <v>162.62</v>
      </c>
      <c r="F53" s="20">
        <v>0</v>
      </c>
      <c r="G53" s="20">
        <v>10.029999999999999</v>
      </c>
      <c r="H53" s="52"/>
    </row>
    <row r="54" spans="1:8" x14ac:dyDescent="0.25">
      <c r="A54" s="22"/>
      <c r="C54" s="4" t="s">
        <v>60</v>
      </c>
      <c r="D54" s="37">
        <f>SUM(D50:D52)</f>
        <v>2000</v>
      </c>
      <c r="E54" s="14">
        <f>SUM(E50:E53)</f>
        <v>1253.0500000000002</v>
      </c>
      <c r="F54" s="14">
        <f>SUM(F50:F53)</f>
        <v>500</v>
      </c>
      <c r="G54" s="14">
        <f>SUM(G50:G53)</f>
        <v>394.84</v>
      </c>
      <c r="H54" s="52"/>
    </row>
    <row r="55" spans="1:8" x14ac:dyDescent="0.25">
      <c r="E55"/>
      <c r="G55" s="21"/>
      <c r="H55" s="6"/>
    </row>
    <row r="56" spans="1:8" x14ac:dyDescent="0.25">
      <c r="A56" s="4" t="s">
        <v>61</v>
      </c>
      <c r="E56"/>
      <c r="G56" s="21"/>
      <c r="H56" s="6"/>
    </row>
    <row r="57" spans="1:8" x14ac:dyDescent="0.25">
      <c r="A57" t="s">
        <v>45</v>
      </c>
      <c r="D57" s="8">
        <v>80</v>
      </c>
      <c r="E57" s="10">
        <v>42.4</v>
      </c>
      <c r="F57" s="10">
        <v>80</v>
      </c>
      <c r="G57" s="21">
        <v>25.06</v>
      </c>
      <c r="H57" s="52"/>
    </row>
    <row r="58" spans="1:8" x14ac:dyDescent="0.25">
      <c r="A58" t="s">
        <v>157</v>
      </c>
      <c r="D58" s="12">
        <v>0</v>
      </c>
      <c r="E58" s="20">
        <v>0</v>
      </c>
      <c r="F58" s="20">
        <v>0</v>
      </c>
      <c r="G58" s="20">
        <v>2.77</v>
      </c>
      <c r="H58" s="52"/>
    </row>
    <row r="59" spans="1:8" x14ac:dyDescent="0.25">
      <c r="C59" s="4" t="s">
        <v>62</v>
      </c>
      <c r="D59" s="37">
        <f>SUM(D57:D57)</f>
        <v>80</v>
      </c>
      <c r="E59" s="14">
        <v>42.4</v>
      </c>
      <c r="F59" s="14">
        <f>SUM(F57)</f>
        <v>80</v>
      </c>
      <c r="G59" s="14">
        <f>SUM(G57:G58)</f>
        <v>27.83</v>
      </c>
      <c r="H59" s="6"/>
    </row>
    <row r="60" spans="1:8" x14ac:dyDescent="0.25">
      <c r="E60"/>
      <c r="G60" s="21"/>
      <c r="H60" s="6"/>
    </row>
    <row r="61" spans="1:8" x14ac:dyDescent="0.25">
      <c r="A61" s="4" t="s">
        <v>63</v>
      </c>
      <c r="E61"/>
      <c r="G61" s="21"/>
      <c r="H61" s="6"/>
    </row>
    <row r="62" spans="1:8" x14ac:dyDescent="0.25">
      <c r="A62" t="s">
        <v>34</v>
      </c>
      <c r="B62" t="s">
        <v>64</v>
      </c>
      <c r="D62" s="5">
        <v>1100</v>
      </c>
      <c r="E62" s="23">
        <v>834.92</v>
      </c>
      <c r="F62" s="23">
        <v>1200</v>
      </c>
      <c r="G62" s="23">
        <v>1351.87</v>
      </c>
      <c r="H62" s="52"/>
    </row>
    <row r="63" spans="1:8" x14ac:dyDescent="0.25">
      <c r="A63" t="s">
        <v>65</v>
      </c>
      <c r="B63" t="s">
        <v>66</v>
      </c>
      <c r="D63" s="5">
        <v>500</v>
      </c>
      <c r="E63" s="23">
        <v>600</v>
      </c>
      <c r="F63" s="23">
        <v>500</v>
      </c>
      <c r="G63" s="23">
        <v>750</v>
      </c>
      <c r="H63" s="52"/>
    </row>
    <row r="64" spans="1:8" x14ac:dyDescent="0.25">
      <c r="A64" t="s">
        <v>67</v>
      </c>
      <c r="B64" t="s">
        <v>68</v>
      </c>
      <c r="D64" s="5">
        <v>2700</v>
      </c>
      <c r="E64" s="21">
        <v>750</v>
      </c>
      <c r="F64" s="21">
        <v>3250</v>
      </c>
      <c r="G64" s="21">
        <v>500</v>
      </c>
      <c r="H64" s="52"/>
    </row>
    <row r="65" spans="1:8" x14ac:dyDescent="0.25">
      <c r="A65" t="s">
        <v>67</v>
      </c>
      <c r="B65" t="s">
        <v>69</v>
      </c>
      <c r="E65" s="21">
        <v>500</v>
      </c>
      <c r="F65" s="21">
        <v>1000</v>
      </c>
      <c r="G65" s="21">
        <v>500</v>
      </c>
      <c r="H65" s="52"/>
    </row>
    <row r="66" spans="1:8" x14ac:dyDescent="0.25">
      <c r="A66" t="s">
        <v>44</v>
      </c>
      <c r="B66" t="s">
        <v>66</v>
      </c>
      <c r="D66" s="5">
        <v>0</v>
      </c>
      <c r="E66" s="21">
        <v>0</v>
      </c>
      <c r="F66" s="21">
        <v>0</v>
      </c>
      <c r="G66" s="21">
        <v>0</v>
      </c>
      <c r="H66" s="6"/>
    </row>
    <row r="67" spans="1:8" x14ac:dyDescent="0.25">
      <c r="A67" t="s">
        <v>70</v>
      </c>
      <c r="D67" s="5">
        <v>0</v>
      </c>
      <c r="E67" s="21">
        <v>0</v>
      </c>
      <c r="F67" s="21">
        <v>0</v>
      </c>
      <c r="G67" s="21">
        <v>0</v>
      </c>
      <c r="H67" s="6"/>
    </row>
    <row r="68" spans="1:8" x14ac:dyDescent="0.25">
      <c r="A68" t="s">
        <v>71</v>
      </c>
      <c r="B68" t="s">
        <v>72</v>
      </c>
      <c r="D68" s="5">
        <v>200</v>
      </c>
      <c r="E68" s="21">
        <v>0</v>
      </c>
      <c r="F68" s="21">
        <v>120</v>
      </c>
      <c r="G68" s="21">
        <v>0</v>
      </c>
      <c r="H68" s="6"/>
    </row>
    <row r="69" spans="1:8" x14ac:dyDescent="0.25">
      <c r="A69" t="s">
        <v>157</v>
      </c>
      <c r="D69" s="5">
        <v>0</v>
      </c>
      <c r="E69" s="21">
        <v>0</v>
      </c>
      <c r="F69" s="21">
        <v>0</v>
      </c>
      <c r="G69" s="21">
        <v>32.590000000000003</v>
      </c>
      <c r="H69" s="52"/>
    </row>
    <row r="70" spans="1:8" x14ac:dyDescent="0.25">
      <c r="A70" t="s">
        <v>73</v>
      </c>
      <c r="B70" t="s">
        <v>74</v>
      </c>
      <c r="D70" s="5">
        <v>0</v>
      </c>
      <c r="E70" s="21">
        <v>0</v>
      </c>
      <c r="F70" s="21">
        <v>350</v>
      </c>
      <c r="G70" s="21">
        <v>138.34</v>
      </c>
      <c r="H70" s="52"/>
    </row>
    <row r="71" spans="1:8" x14ac:dyDescent="0.25">
      <c r="A71" t="s">
        <v>73</v>
      </c>
      <c r="B71" t="s">
        <v>75</v>
      </c>
      <c r="D71" s="12">
        <v>1750</v>
      </c>
      <c r="E71" s="20">
        <v>200.2</v>
      </c>
      <c r="F71" s="20">
        <v>1050</v>
      </c>
      <c r="G71" s="20">
        <v>34.14</v>
      </c>
      <c r="H71" s="52"/>
    </row>
    <row r="72" spans="1:8" x14ac:dyDescent="0.25">
      <c r="C72" s="4" t="s">
        <v>76</v>
      </c>
      <c r="D72" s="37">
        <f>SUM(D62:D71)</f>
        <v>6250</v>
      </c>
      <c r="E72" s="14">
        <f>SUM(E62:E71)</f>
        <v>2885.12</v>
      </c>
      <c r="F72" s="14">
        <f>SUM(F62:F71)</f>
        <v>7470</v>
      </c>
      <c r="G72" s="14">
        <f>SUM(G62:G71)</f>
        <v>3306.94</v>
      </c>
      <c r="H72" s="52"/>
    </row>
    <row r="73" spans="1:8" x14ac:dyDescent="0.25">
      <c r="E73"/>
      <c r="G73" s="21"/>
      <c r="H73" s="6"/>
    </row>
    <row r="74" spans="1:8" x14ac:dyDescent="0.25">
      <c r="A74" s="4" t="s">
        <v>77</v>
      </c>
      <c r="B74" t="s">
        <v>78</v>
      </c>
      <c r="D74" s="37">
        <v>250</v>
      </c>
      <c r="E74" s="14">
        <v>250</v>
      </c>
      <c r="F74" s="14">
        <v>250</v>
      </c>
      <c r="G74" s="14">
        <v>250</v>
      </c>
      <c r="H74" s="6"/>
    </row>
    <row r="75" spans="1:8" x14ac:dyDescent="0.25">
      <c r="A75" s="4"/>
      <c r="B75" t="s">
        <v>165</v>
      </c>
      <c r="D75" s="37">
        <v>1000</v>
      </c>
      <c r="E75" s="14">
        <v>1000</v>
      </c>
      <c r="F75" s="14">
        <v>1000</v>
      </c>
      <c r="G75" s="14">
        <v>1000</v>
      </c>
      <c r="H75" s="52"/>
    </row>
    <row r="76" spans="1:8" x14ac:dyDescent="0.25">
      <c r="A76" s="4"/>
      <c r="E76"/>
      <c r="G76" s="21"/>
      <c r="H76" s="52"/>
    </row>
    <row r="77" spans="1:8" x14ac:dyDescent="0.25">
      <c r="A77" s="4" t="s">
        <v>79</v>
      </c>
      <c r="B77" t="s">
        <v>165</v>
      </c>
      <c r="D77" s="37">
        <v>1000</v>
      </c>
      <c r="E77" s="37">
        <v>1000</v>
      </c>
      <c r="F77" s="37">
        <v>1000</v>
      </c>
      <c r="G77" s="13">
        <v>1000</v>
      </c>
      <c r="H77" s="52"/>
    </row>
    <row r="78" spans="1:8" x14ac:dyDescent="0.25">
      <c r="E78"/>
      <c r="G78" s="21"/>
      <c r="H78" s="6"/>
    </row>
    <row r="79" spans="1:8" x14ac:dyDescent="0.25">
      <c r="A79" s="4" t="s">
        <v>80</v>
      </c>
      <c r="E79"/>
      <c r="G79" s="21"/>
      <c r="H79" s="6"/>
    </row>
    <row r="80" spans="1:8" x14ac:dyDescent="0.25">
      <c r="A80" s="22" t="s">
        <v>34</v>
      </c>
      <c r="B80" t="s">
        <v>81</v>
      </c>
      <c r="C80" s="22" t="s">
        <v>82</v>
      </c>
      <c r="D80" s="5">
        <v>500</v>
      </c>
      <c r="E80" s="5">
        <v>246.46</v>
      </c>
      <c r="F80" s="5">
        <v>300</v>
      </c>
      <c r="G80" s="23">
        <v>214.13</v>
      </c>
      <c r="H80" s="52"/>
    </row>
    <row r="81" spans="1:8" x14ac:dyDescent="0.25">
      <c r="A81" t="s">
        <v>83</v>
      </c>
      <c r="D81" s="5">
        <v>500</v>
      </c>
      <c r="F81" s="5">
        <v>0</v>
      </c>
      <c r="G81" s="23">
        <v>0</v>
      </c>
      <c r="H81" s="6"/>
    </row>
    <row r="82" spans="1:8" x14ac:dyDescent="0.25">
      <c r="A82" t="s">
        <v>84</v>
      </c>
      <c r="B82" s="22" t="s">
        <v>85</v>
      </c>
      <c r="D82" s="5">
        <v>0</v>
      </c>
      <c r="F82" s="5">
        <v>0</v>
      </c>
      <c r="G82" s="23">
        <v>0</v>
      </c>
      <c r="H82" s="6"/>
    </row>
    <row r="83" spans="1:8" x14ac:dyDescent="0.25">
      <c r="A83" t="s">
        <v>86</v>
      </c>
      <c r="D83" s="5">
        <v>50</v>
      </c>
      <c r="F83" s="5">
        <v>50</v>
      </c>
      <c r="G83" s="23">
        <v>0</v>
      </c>
      <c r="H83" s="6"/>
    </row>
    <row r="84" spans="1:8" x14ac:dyDescent="0.25">
      <c r="A84" t="s">
        <v>87</v>
      </c>
      <c r="B84" t="s">
        <v>88</v>
      </c>
      <c r="D84" s="5">
        <v>0</v>
      </c>
      <c r="E84" s="5">
        <v>15</v>
      </c>
      <c r="F84" s="5">
        <v>15</v>
      </c>
      <c r="G84" s="23">
        <v>0</v>
      </c>
      <c r="H84" s="6"/>
    </row>
    <row r="85" spans="1:8" x14ac:dyDescent="0.25">
      <c r="A85" t="s">
        <v>89</v>
      </c>
      <c r="B85" t="s">
        <v>90</v>
      </c>
      <c r="F85" s="5">
        <v>85</v>
      </c>
      <c r="G85" s="23">
        <v>0</v>
      </c>
      <c r="H85" s="6"/>
    </row>
    <row r="86" spans="1:8" ht="30" x14ac:dyDescent="0.25">
      <c r="A86" t="s">
        <v>70</v>
      </c>
      <c r="B86" s="22" t="s">
        <v>91</v>
      </c>
      <c r="D86" s="5">
        <v>250</v>
      </c>
      <c r="E86" s="5">
        <v>231.29</v>
      </c>
      <c r="F86" s="5">
        <v>100</v>
      </c>
      <c r="G86" s="23">
        <v>0</v>
      </c>
      <c r="H86" s="6" t="s">
        <v>158</v>
      </c>
    </row>
    <row r="87" spans="1:8" s="6" customFormat="1" ht="30" x14ac:dyDescent="0.25">
      <c r="A87" s="6" t="s">
        <v>92</v>
      </c>
      <c r="B87" s="24" t="s">
        <v>93</v>
      </c>
      <c r="D87" s="26">
        <v>300</v>
      </c>
      <c r="E87" s="26">
        <v>330</v>
      </c>
      <c r="F87" s="26">
        <v>400</v>
      </c>
      <c r="G87" s="42">
        <v>0</v>
      </c>
      <c r="H87" s="6" t="s">
        <v>158</v>
      </c>
    </row>
    <row r="88" spans="1:8" s="6" customFormat="1" ht="26.25" x14ac:dyDescent="0.25">
      <c r="A88" s="6" t="s">
        <v>157</v>
      </c>
      <c r="B88" s="24" t="s">
        <v>166</v>
      </c>
      <c r="D88" s="25">
        <v>0</v>
      </c>
      <c r="E88" s="25">
        <v>0</v>
      </c>
      <c r="F88" s="25">
        <v>0</v>
      </c>
      <c r="G88" s="43">
        <v>470.78</v>
      </c>
      <c r="H88" s="52"/>
    </row>
    <row r="89" spans="1:8" x14ac:dyDescent="0.25">
      <c r="C89" s="4" t="s">
        <v>94</v>
      </c>
      <c r="D89" s="37">
        <f>SUM(D80:D88)</f>
        <v>1600</v>
      </c>
      <c r="E89" s="14">
        <f>SUM(E80:E88)</f>
        <v>822.75</v>
      </c>
      <c r="F89" s="14">
        <f>SUM(F80:F88)</f>
        <v>950</v>
      </c>
      <c r="G89" s="14">
        <f>SUM(G80:G88)</f>
        <v>684.91</v>
      </c>
      <c r="H89" s="52"/>
    </row>
    <row r="90" spans="1:8" x14ac:dyDescent="0.25">
      <c r="E90"/>
      <c r="G90" s="21"/>
      <c r="H90" s="6"/>
    </row>
    <row r="91" spans="1:8" x14ac:dyDescent="0.25">
      <c r="A91" s="4" t="s">
        <v>95</v>
      </c>
      <c r="B91" s="27" t="s">
        <v>96</v>
      </c>
      <c r="E91"/>
      <c r="G91" s="21"/>
      <c r="H91" s="6"/>
    </row>
    <row r="92" spans="1:8" x14ac:dyDescent="0.25">
      <c r="A92" s="22" t="s">
        <v>32</v>
      </c>
      <c r="B92" s="22" t="s">
        <v>97</v>
      </c>
      <c r="D92" s="5">
        <v>200</v>
      </c>
      <c r="E92" s="5">
        <v>200</v>
      </c>
      <c r="F92" s="5">
        <v>200</v>
      </c>
      <c r="G92" s="23">
        <v>0</v>
      </c>
      <c r="H92" s="6"/>
    </row>
    <row r="93" spans="1:8" x14ac:dyDescent="0.25">
      <c r="A93" t="s">
        <v>98</v>
      </c>
      <c r="C93" s="22" t="s">
        <v>99</v>
      </c>
      <c r="D93" s="5">
        <v>3000</v>
      </c>
      <c r="E93" s="5">
        <v>2250</v>
      </c>
      <c r="F93" s="5">
        <v>3000</v>
      </c>
      <c r="G93" s="23">
        <v>3000</v>
      </c>
      <c r="H93" s="52"/>
    </row>
    <row r="94" spans="1:8" x14ac:dyDescent="0.25">
      <c r="A94" t="s">
        <v>100</v>
      </c>
      <c r="C94" s="22" t="s">
        <v>101</v>
      </c>
      <c r="D94" s="5">
        <v>980</v>
      </c>
      <c r="E94" s="5">
        <v>1002.4</v>
      </c>
      <c r="F94" s="5">
        <v>983.04</v>
      </c>
      <c r="G94" s="23">
        <v>966.1</v>
      </c>
      <c r="H94" s="52"/>
    </row>
    <row r="95" spans="1:8" x14ac:dyDescent="0.25">
      <c r="A95" t="s">
        <v>45</v>
      </c>
      <c r="D95" s="5">
        <v>1165</v>
      </c>
      <c r="E95" s="5">
        <v>1071.05</v>
      </c>
      <c r="F95" s="5">
        <v>1064</v>
      </c>
      <c r="G95" s="23">
        <v>1178.81</v>
      </c>
      <c r="H95" s="52"/>
    </row>
    <row r="96" spans="1:8" x14ac:dyDescent="0.25">
      <c r="A96" t="s">
        <v>92</v>
      </c>
      <c r="B96" t="s">
        <v>102</v>
      </c>
      <c r="C96" s="22" t="s">
        <v>103</v>
      </c>
      <c r="D96" s="12">
        <v>10387.08</v>
      </c>
      <c r="E96" s="12">
        <v>9532.4599999999991</v>
      </c>
      <c r="F96" s="12">
        <v>7788</v>
      </c>
      <c r="G96" s="44">
        <v>7020.47</v>
      </c>
      <c r="H96" s="52"/>
    </row>
    <row r="97" spans="1:8" x14ac:dyDescent="0.25">
      <c r="C97" s="4" t="s">
        <v>104</v>
      </c>
      <c r="D97" s="37">
        <f>SUM(D92:D96)</f>
        <v>15732.08</v>
      </c>
      <c r="E97" s="14">
        <f>SUM(E92:E96)</f>
        <v>14055.91</v>
      </c>
      <c r="F97" s="14">
        <f>SUM(F92:F96)</f>
        <v>13035.04</v>
      </c>
      <c r="G97" s="14">
        <f>SUM(G92:G96)</f>
        <v>12165.380000000001</v>
      </c>
      <c r="H97" s="52"/>
    </row>
    <row r="98" spans="1:8" x14ac:dyDescent="0.25">
      <c r="E98"/>
      <c r="G98" s="21"/>
      <c r="H98" s="6"/>
    </row>
    <row r="99" spans="1:8" x14ac:dyDescent="0.25">
      <c r="A99" s="4" t="s">
        <v>105</v>
      </c>
      <c r="E99"/>
      <c r="G99" s="21"/>
      <c r="H99" s="6"/>
    </row>
    <row r="100" spans="1:8" ht="30" x14ac:dyDescent="0.25">
      <c r="A100" t="s">
        <v>106</v>
      </c>
      <c r="D100" s="5">
        <v>500</v>
      </c>
      <c r="E100" s="21">
        <v>375</v>
      </c>
      <c r="F100" s="21">
        <v>500</v>
      </c>
      <c r="G100" s="21">
        <v>897.3</v>
      </c>
      <c r="H100" s="54" t="s">
        <v>170</v>
      </c>
    </row>
    <row r="101" spans="1:8" x14ac:dyDescent="0.25">
      <c r="A101" t="s">
        <v>45</v>
      </c>
      <c r="D101" s="12">
        <v>50</v>
      </c>
      <c r="E101" s="20">
        <v>0</v>
      </c>
      <c r="F101" s="20">
        <v>0</v>
      </c>
      <c r="G101" s="20">
        <v>0</v>
      </c>
      <c r="H101" s="6"/>
    </row>
    <row r="102" spans="1:8" x14ac:dyDescent="0.25">
      <c r="C102" s="4" t="s">
        <v>107</v>
      </c>
      <c r="D102" s="37">
        <f>SUM(D100:D101)</f>
        <v>550</v>
      </c>
      <c r="E102" s="14">
        <v>375</v>
      </c>
      <c r="F102" s="14">
        <f>SUM(F100:F101)</f>
        <v>500</v>
      </c>
      <c r="G102" s="14">
        <f>SUM(G100:G101)</f>
        <v>897.3</v>
      </c>
      <c r="H102" s="6"/>
    </row>
    <row r="103" spans="1:8" x14ac:dyDescent="0.25">
      <c r="E103"/>
      <c r="G103" s="21"/>
      <c r="H103" s="6"/>
    </row>
    <row r="104" spans="1:8" x14ac:dyDescent="0.25">
      <c r="A104" s="4" t="s">
        <v>108</v>
      </c>
      <c r="E104"/>
      <c r="G104" s="21"/>
      <c r="H104" s="6"/>
    </row>
    <row r="105" spans="1:8" x14ac:dyDescent="0.25">
      <c r="A105" s="22" t="s">
        <v>109</v>
      </c>
      <c r="B105" s="22" t="s">
        <v>110</v>
      </c>
      <c r="D105" s="5">
        <v>2500</v>
      </c>
      <c r="E105" s="5">
        <v>125</v>
      </c>
      <c r="F105" s="5">
        <v>0</v>
      </c>
      <c r="G105" s="23">
        <v>0</v>
      </c>
      <c r="H105" s="6"/>
    </row>
    <row r="106" spans="1:8" x14ac:dyDescent="0.25">
      <c r="A106" s="22" t="s">
        <v>111</v>
      </c>
      <c r="B106" s="22" t="s">
        <v>112</v>
      </c>
      <c r="D106" s="5">
        <v>0</v>
      </c>
      <c r="E106" s="5">
        <v>616.79999999999995</v>
      </c>
      <c r="F106" s="5">
        <v>1130</v>
      </c>
      <c r="G106" s="23">
        <v>1233.5999999999999</v>
      </c>
      <c r="H106" s="52"/>
    </row>
    <row r="107" spans="1:8" x14ac:dyDescent="0.25">
      <c r="A107" t="s">
        <v>113</v>
      </c>
      <c r="B107" s="22" t="s">
        <v>114</v>
      </c>
      <c r="D107" s="12">
        <v>505</v>
      </c>
      <c r="E107" s="28">
        <v>501.98</v>
      </c>
      <c r="F107" s="28">
        <v>95</v>
      </c>
      <c r="G107" s="45">
        <v>94.99</v>
      </c>
      <c r="H107" s="52"/>
    </row>
    <row r="108" spans="1:8" x14ac:dyDescent="0.25">
      <c r="C108" s="4" t="s">
        <v>115</v>
      </c>
      <c r="D108" s="37">
        <f>SUM(D105:D107)</f>
        <v>3005</v>
      </c>
      <c r="E108" s="14">
        <f>SUM(E105:E107)</f>
        <v>1243.78</v>
      </c>
      <c r="F108" s="14">
        <f>SUM(F105:F107)</f>
        <v>1225</v>
      </c>
      <c r="G108" s="14">
        <f>SUM(G105:G107)</f>
        <v>1328.59</v>
      </c>
      <c r="H108" s="52"/>
    </row>
    <row r="109" spans="1:8" x14ac:dyDescent="0.25">
      <c r="E109"/>
      <c r="G109" s="21"/>
      <c r="H109" s="6"/>
    </row>
    <row r="110" spans="1:8" x14ac:dyDescent="0.25">
      <c r="A110" s="4" t="s">
        <v>116</v>
      </c>
      <c r="E110"/>
      <c r="G110" s="21"/>
      <c r="H110" s="6"/>
    </row>
    <row r="111" spans="1:8" ht="30" x14ac:dyDescent="0.25">
      <c r="A111" s="22" t="s">
        <v>117</v>
      </c>
      <c r="B111" s="6" t="s">
        <v>118</v>
      </c>
      <c r="D111" s="5">
        <v>10500</v>
      </c>
      <c r="E111" s="21">
        <v>24279.62</v>
      </c>
      <c r="F111" s="21">
        <v>28546.13</v>
      </c>
      <c r="G111" s="21">
        <v>27712.09</v>
      </c>
      <c r="H111" s="6"/>
    </row>
    <row r="112" spans="1:8" ht="30" x14ac:dyDescent="0.25">
      <c r="A112" s="22" t="s">
        <v>119</v>
      </c>
      <c r="B112" s="6" t="s">
        <v>120</v>
      </c>
      <c r="D112" s="12">
        <v>10500</v>
      </c>
      <c r="E112" s="12">
        <v>2214</v>
      </c>
      <c r="F112" s="12">
        <v>6376.6</v>
      </c>
      <c r="G112" s="44">
        <v>1907.95</v>
      </c>
      <c r="H112" s="52"/>
    </row>
    <row r="113" spans="1:8" x14ac:dyDescent="0.25">
      <c r="C113" s="4" t="s">
        <v>121</v>
      </c>
      <c r="D113" s="37">
        <f>SUM(D111:D112)</f>
        <v>21000</v>
      </c>
      <c r="E113" s="14">
        <f>SUM(E111:E112)</f>
        <v>26493.62</v>
      </c>
      <c r="F113" s="14">
        <f>SUM(F111:F112)</f>
        <v>34922.730000000003</v>
      </c>
      <c r="G113" s="14">
        <f>SUM(G111:G112)</f>
        <v>29620.04</v>
      </c>
      <c r="H113" s="6"/>
    </row>
    <row r="114" spans="1:8" x14ac:dyDescent="0.25">
      <c r="C114" s="4"/>
      <c r="F114" s="21"/>
    </row>
    <row r="115" spans="1:8" x14ac:dyDescent="0.25">
      <c r="A115" s="29" t="s">
        <v>122</v>
      </c>
      <c r="C115" s="4"/>
      <c r="F115" s="21"/>
    </row>
    <row r="116" spans="1:8" x14ac:dyDescent="0.25">
      <c r="A116" s="29" t="s">
        <v>123</v>
      </c>
      <c r="B116" s="27" t="s">
        <v>124</v>
      </c>
      <c r="C116" s="4"/>
      <c r="F116" s="21"/>
    </row>
    <row r="117" spans="1:8" x14ac:dyDescent="0.25">
      <c r="A117" s="30" t="s">
        <v>34</v>
      </c>
      <c r="B117" t="s">
        <v>125</v>
      </c>
      <c r="C117" s="4"/>
      <c r="D117" s="5">
        <v>0</v>
      </c>
      <c r="E117" s="5">
        <v>0</v>
      </c>
      <c r="F117" s="21">
        <v>150</v>
      </c>
      <c r="G117" s="38">
        <v>102.05</v>
      </c>
      <c r="H117" s="29"/>
    </row>
    <row r="118" spans="1:8" x14ac:dyDescent="0.25">
      <c r="A118" s="30" t="s">
        <v>59</v>
      </c>
      <c r="B118" t="s">
        <v>126</v>
      </c>
      <c r="C118" s="4"/>
      <c r="D118" s="12">
        <v>0</v>
      </c>
      <c r="E118" s="12">
        <v>0</v>
      </c>
      <c r="F118" s="20">
        <v>50</v>
      </c>
      <c r="G118" s="39">
        <v>0</v>
      </c>
    </row>
    <row r="119" spans="1:8" x14ac:dyDescent="0.25">
      <c r="C119" s="4" t="s">
        <v>127</v>
      </c>
      <c r="D119" s="37">
        <v>0</v>
      </c>
      <c r="E119" s="37">
        <v>0</v>
      </c>
      <c r="F119" s="32">
        <f>SUM(F117:F118)</f>
        <v>200</v>
      </c>
      <c r="G119" s="40">
        <f>SUM(G117:G118)</f>
        <v>102.05</v>
      </c>
    </row>
    <row r="120" spans="1:8" x14ac:dyDescent="0.25">
      <c r="C120" s="4"/>
      <c r="F120" s="21"/>
    </row>
    <row r="121" spans="1:8" s="30" customFormat="1" x14ac:dyDescent="0.25">
      <c r="A121" s="29" t="s">
        <v>128</v>
      </c>
      <c r="B121" s="27" t="s">
        <v>124</v>
      </c>
      <c r="C121" s="22"/>
      <c r="D121" s="31"/>
      <c r="E121" s="31"/>
      <c r="F121" s="32"/>
      <c r="G121" s="40"/>
    </row>
    <row r="122" spans="1:8" x14ac:dyDescent="0.25">
      <c r="A122" t="s">
        <v>59</v>
      </c>
      <c r="B122" s="30" t="s">
        <v>129</v>
      </c>
      <c r="C122" s="4"/>
      <c r="D122" s="12">
        <v>0</v>
      </c>
      <c r="E122" s="12">
        <v>0</v>
      </c>
      <c r="F122" s="20">
        <v>60</v>
      </c>
      <c r="G122" s="39">
        <v>0</v>
      </c>
    </row>
    <row r="123" spans="1:8" x14ac:dyDescent="0.25">
      <c r="C123" s="4" t="s">
        <v>130</v>
      </c>
      <c r="D123" s="37">
        <v>0</v>
      </c>
      <c r="E123" s="37">
        <v>0</v>
      </c>
      <c r="F123" s="32">
        <f>SUM(F122)</f>
        <v>60</v>
      </c>
      <c r="G123" s="46">
        <v>0</v>
      </c>
    </row>
    <row r="124" spans="1:8" x14ac:dyDescent="0.25">
      <c r="C124" s="4"/>
      <c r="D124" s="37"/>
      <c r="E124" s="37"/>
      <c r="F124" s="14"/>
      <c r="G124" s="46"/>
    </row>
    <row r="125" spans="1:8" x14ac:dyDescent="0.25">
      <c r="A125" s="29" t="s">
        <v>163</v>
      </c>
      <c r="C125" s="4"/>
      <c r="D125" s="37"/>
      <c r="E125" s="37"/>
      <c r="F125" s="14"/>
      <c r="G125" s="46"/>
    </row>
    <row r="126" spans="1:8" x14ac:dyDescent="0.25">
      <c r="A126" t="s">
        <v>34</v>
      </c>
      <c r="B126" t="s">
        <v>125</v>
      </c>
      <c r="C126" s="4"/>
      <c r="D126" s="5">
        <v>0</v>
      </c>
      <c r="E126" s="5">
        <v>0</v>
      </c>
      <c r="F126" s="21">
        <v>0</v>
      </c>
      <c r="G126" s="38">
        <v>42.82</v>
      </c>
      <c r="H126" s="30" t="s">
        <v>171</v>
      </c>
    </row>
    <row r="127" spans="1:8" x14ac:dyDescent="0.25">
      <c r="C127" s="4" t="s">
        <v>164</v>
      </c>
      <c r="D127" s="47"/>
      <c r="E127" s="47"/>
      <c r="F127" s="48"/>
      <c r="G127" s="49">
        <v>42.82</v>
      </c>
    </row>
    <row r="128" spans="1:8" x14ac:dyDescent="0.25">
      <c r="C128" s="4" t="s">
        <v>131</v>
      </c>
      <c r="D128" s="37">
        <v>0</v>
      </c>
      <c r="E128" s="37">
        <v>0</v>
      </c>
      <c r="F128" s="14">
        <f>SUM(F119+F123)</f>
        <v>260</v>
      </c>
      <c r="G128" s="46">
        <f>SUM(G126,G119,G123)</f>
        <v>144.87</v>
      </c>
      <c r="H128" s="29"/>
    </row>
    <row r="129" spans="1:7" x14ac:dyDescent="0.25">
      <c r="C129" s="4"/>
    </row>
    <row r="130" spans="1:7" x14ac:dyDescent="0.25">
      <c r="A130" s="4" t="s">
        <v>132</v>
      </c>
      <c r="B130" s="22" t="s">
        <v>133</v>
      </c>
      <c r="C130" s="4"/>
    </row>
    <row r="131" spans="1:7" x14ac:dyDescent="0.25">
      <c r="A131" s="22" t="s">
        <v>134</v>
      </c>
      <c r="B131" s="22" t="s">
        <v>135</v>
      </c>
      <c r="C131" s="4"/>
      <c r="D131" s="5">
        <v>750</v>
      </c>
      <c r="E131" s="5">
        <v>1000</v>
      </c>
      <c r="F131" s="5">
        <v>0</v>
      </c>
      <c r="G131" s="38">
        <v>0</v>
      </c>
    </row>
    <row r="132" spans="1:7" x14ac:dyDescent="0.25">
      <c r="A132" s="22" t="s">
        <v>136</v>
      </c>
      <c r="B132" s="22" t="s">
        <v>137</v>
      </c>
      <c r="C132" s="4"/>
      <c r="D132" s="5">
        <v>500</v>
      </c>
      <c r="E132" s="5">
        <v>197.3</v>
      </c>
      <c r="F132" s="5">
        <v>0</v>
      </c>
      <c r="G132" s="38">
        <v>0</v>
      </c>
    </row>
    <row r="133" spans="1:7" x14ac:dyDescent="0.25">
      <c r="A133" s="22" t="s">
        <v>138</v>
      </c>
      <c r="B133" s="22" t="s">
        <v>139</v>
      </c>
      <c r="C133" s="4"/>
      <c r="D133" s="5">
        <v>6000</v>
      </c>
      <c r="E133" s="5">
        <v>10500</v>
      </c>
      <c r="F133" s="5">
        <v>0</v>
      </c>
      <c r="G133" s="38">
        <v>0</v>
      </c>
    </row>
    <row r="134" spans="1:7" x14ac:dyDescent="0.25">
      <c r="A134" s="22" t="s">
        <v>140</v>
      </c>
      <c r="B134" s="22" t="s">
        <v>141</v>
      </c>
      <c r="C134" s="4"/>
      <c r="D134" s="5">
        <v>500</v>
      </c>
      <c r="E134" s="5">
        <v>1365</v>
      </c>
      <c r="F134" s="5">
        <v>0</v>
      </c>
      <c r="G134" s="38">
        <v>0</v>
      </c>
    </row>
    <row r="135" spans="1:7" x14ac:dyDescent="0.25">
      <c r="A135" s="22" t="s">
        <v>142</v>
      </c>
      <c r="B135" s="22" t="s">
        <v>143</v>
      </c>
      <c r="D135" s="5">
        <v>0</v>
      </c>
      <c r="E135" s="5">
        <v>1178.96</v>
      </c>
      <c r="F135" s="5">
        <v>0</v>
      </c>
      <c r="G135" s="38">
        <v>0</v>
      </c>
    </row>
    <row r="136" spans="1:7" x14ac:dyDescent="0.25">
      <c r="A136" s="22" t="s">
        <v>144</v>
      </c>
      <c r="B136" s="22" t="s">
        <v>145</v>
      </c>
      <c r="D136" s="5">
        <v>0</v>
      </c>
      <c r="E136" s="5">
        <v>277.31</v>
      </c>
      <c r="F136" s="5">
        <v>0</v>
      </c>
      <c r="G136" s="38">
        <v>0</v>
      </c>
    </row>
    <row r="137" spans="1:7" x14ac:dyDescent="0.25">
      <c r="A137" s="22" t="s">
        <v>34</v>
      </c>
      <c r="B137" s="22" t="s">
        <v>146</v>
      </c>
      <c r="D137" s="12">
        <v>1400</v>
      </c>
      <c r="E137" s="20">
        <v>1400</v>
      </c>
      <c r="F137" s="20">
        <v>0</v>
      </c>
      <c r="G137" s="39">
        <v>0</v>
      </c>
    </row>
    <row r="138" spans="1:7" x14ac:dyDescent="0.25">
      <c r="A138" s="22"/>
      <c r="C138" s="4" t="s">
        <v>147</v>
      </c>
      <c r="D138" s="37">
        <f>SUM(D131:D137)</f>
        <v>9150</v>
      </c>
      <c r="E138" s="14">
        <f>SUM(E131:E137)</f>
        <v>15918.569999999998</v>
      </c>
      <c r="F138" s="14">
        <v>0</v>
      </c>
      <c r="G138" s="46">
        <v>0</v>
      </c>
    </row>
    <row r="139" spans="1:7" x14ac:dyDescent="0.25">
      <c r="A139" s="22"/>
    </row>
    <row r="140" spans="1:7" x14ac:dyDescent="0.25">
      <c r="C140" s="33" t="s">
        <v>148</v>
      </c>
      <c r="D140" s="34">
        <f>SUM(D47,D54,D59,D72,D74,D77,D89,D97,D102,D108,D113,D119,D176,D138)</f>
        <v>68532.08</v>
      </c>
      <c r="E140" s="14">
        <f>SUM(E59, E66, E71, E84, E86, E89, E100, E108, E113, E126, E138)</f>
        <v>45342.61</v>
      </c>
      <c r="F140" s="14">
        <f>SUM(F47,F54,F59,F72,F74,F77,F89,F97,F102,F108,F113,F119,F123,F138)</f>
        <v>67546.77</v>
      </c>
      <c r="G140" s="46">
        <f>SUM(G47,G54,G59,G72,G75,G77,G89,G97,G102,G108,G113,G128,G138)</f>
        <v>55678.69</v>
      </c>
    </row>
    <row r="141" spans="1:7" x14ac:dyDescent="0.25">
      <c r="E141"/>
    </row>
    <row r="142" spans="1:7" x14ac:dyDescent="0.25">
      <c r="E142"/>
    </row>
    <row r="143" spans="1:7" x14ac:dyDescent="0.25">
      <c r="C143" t="s">
        <v>149</v>
      </c>
      <c r="D143" s="5">
        <f>D24</f>
        <v>50758</v>
      </c>
      <c r="E143" s="21">
        <v>56809.82</v>
      </c>
      <c r="F143" s="21">
        <f>SUM(F24)</f>
        <v>55231.61</v>
      </c>
      <c r="G143" s="38">
        <f>SUM(G24)</f>
        <v>63934.95</v>
      </c>
    </row>
    <row r="144" spans="1:7" x14ac:dyDescent="0.25">
      <c r="C144" t="s">
        <v>160</v>
      </c>
      <c r="D144" s="12">
        <f>D140</f>
        <v>68532.08</v>
      </c>
      <c r="E144" s="20">
        <v>66495.960000000006</v>
      </c>
      <c r="F144" s="20">
        <f>SUM(F140)</f>
        <v>67546.77</v>
      </c>
      <c r="G144" s="39">
        <f>SUM(G140)</f>
        <v>55678.69</v>
      </c>
    </row>
    <row r="145" spans="1:7" x14ac:dyDescent="0.25">
      <c r="C145" s="4" t="s">
        <v>150</v>
      </c>
      <c r="D145" s="34">
        <f>SUM(D143-D144)</f>
        <v>-17774.080000000002</v>
      </c>
      <c r="E145" s="14">
        <f>SUM(E143-E144)</f>
        <v>-9686.1400000000067</v>
      </c>
      <c r="F145" s="14">
        <f>SUM(F143-F144)</f>
        <v>-12315.160000000003</v>
      </c>
      <c r="G145" s="46">
        <f>SUM(G143-G144)</f>
        <v>8256.2599999999948</v>
      </c>
    </row>
    <row r="148" spans="1:7" x14ac:dyDescent="0.25">
      <c r="A148" s="22" t="s">
        <v>151</v>
      </c>
    </row>
    <row r="149" spans="1:7" x14ac:dyDescent="0.25">
      <c r="A149" s="22" t="s">
        <v>152</v>
      </c>
    </row>
    <row r="150" spans="1:7" x14ac:dyDescent="0.25">
      <c r="A150" s="22" t="s">
        <v>153</v>
      </c>
    </row>
    <row r="151" spans="1:7" x14ac:dyDescent="0.25">
      <c r="A151" s="22" t="s">
        <v>168</v>
      </c>
    </row>
  </sheetData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Kuipers</dc:creator>
  <cp:lastModifiedBy>Juliana Kuipers</cp:lastModifiedBy>
  <dcterms:created xsi:type="dcterms:W3CDTF">2014-07-05T14:49:00Z</dcterms:created>
  <dcterms:modified xsi:type="dcterms:W3CDTF">2015-01-11T22:31:42Z</dcterms:modified>
</cp:coreProperties>
</file>